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panova\Desktop\ВСЕ\Раскрытие информации\Мазарюк\Стройкомплекс\"/>
    </mc:Choice>
  </mc:AlternateContent>
  <bookViews>
    <workbookView xWindow="0" yWindow="0" windowWidth="13815" windowHeight="1201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портфеля'!$A$7:$O$30</definedName>
    <definedName name="Report07">'Состав портфеля'!$A$32:$O$49</definedName>
    <definedName name="Report08">'Состав портфеля'!$A$51:$O$51</definedName>
    <definedName name="Report09">'Состав портфеля'!$A$53:$O$138</definedName>
    <definedName name="Report10">'Состав портфеля'!$A$140:$O$157</definedName>
    <definedName name="Report11">'Состав портфеля'!$A$159:$O$159</definedName>
    <definedName name="Report12">'Состав портфеля'!$A$161:$O$161</definedName>
    <definedName name="Report13">'Состав портфеля'!$A$163:$O$163</definedName>
    <definedName name="Report14">'Состав портфеля'!$A$165:$O$165</definedName>
    <definedName name="Report15">'Состав портфеля'!$A$167:$O$173</definedName>
    <definedName name="Report16">'Состав портфеля'!$A$175:$O$175</definedName>
    <definedName name="Report17">'Состав портфеля'!$A$177:$O$177</definedName>
    <definedName name="Report18">'Состав портфеля'!$A$179:$O$183</definedName>
    <definedName name="Report19">'Состав портфеля'!$A$185:$O$188</definedName>
    <definedName name="Report20">'Состав портфеля'!$A$190:$O$190</definedName>
    <definedName name="Report21">'Состав портфеля'!$A$192:$O$193</definedName>
    <definedName name="Report22">'Состав портфеля'!$A$195:$O$195</definedName>
    <definedName name="Report23">'Состав портфеля'!$A$197:$O$197</definedName>
    <definedName name="Report24">'Состав портфеля'!$A$199:$O$199</definedName>
    <definedName name="Report25">'Состав портфеля'!$A$201:$O$201</definedName>
    <definedName name="Report26">'Состав портфеля'!$A$203:$O$203</definedName>
    <definedName name="Report27">'Состав портфеля'!$A$204:$K$204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G193" i="12" l="1"/>
  <c r="G204" i="12" s="1"/>
  <c r="K204" i="12" s="1"/>
  <c r="G188" i="12"/>
  <c r="G183" i="12"/>
  <c r="G173" i="12"/>
  <c r="G157" i="12"/>
  <c r="G138" i="12"/>
  <c r="G49" i="12"/>
  <c r="G30" i="12"/>
  <c r="B5" i="9"/>
  <c r="B3" i="12" l="1"/>
  <c r="O1" i="12" l="1"/>
  <c r="O2" i="12" l="1"/>
  <c r="H203" i="12" l="1"/>
  <c r="H54" i="12"/>
  <c r="H64" i="12"/>
  <c r="H74" i="12"/>
  <c r="H84" i="12"/>
  <c r="H94" i="12"/>
  <c r="H104" i="12"/>
  <c r="H114" i="12"/>
  <c r="H124" i="12"/>
  <c r="H134" i="12"/>
  <c r="H55" i="12"/>
  <c r="H65" i="12"/>
  <c r="H75" i="12"/>
  <c r="H85" i="12"/>
  <c r="H95" i="12"/>
  <c r="H105" i="12"/>
  <c r="H115" i="12"/>
  <c r="H125" i="12"/>
  <c r="H135" i="12"/>
  <c r="H88" i="12"/>
  <c r="H118" i="12"/>
  <c r="H69" i="12"/>
  <c r="H89" i="12"/>
  <c r="H109" i="12"/>
  <c r="H60" i="12"/>
  <c r="H80" i="12"/>
  <c r="H100" i="12"/>
  <c r="H120" i="12"/>
  <c r="H61" i="12"/>
  <c r="H91" i="12"/>
  <c r="H101" i="12"/>
  <c r="H131" i="12"/>
  <c r="H72" i="12"/>
  <c r="H92" i="12"/>
  <c r="H112" i="12"/>
  <c r="H132" i="12"/>
  <c r="H63" i="12"/>
  <c r="H83" i="12"/>
  <c r="H103" i="12"/>
  <c r="H133" i="12"/>
  <c r="H56" i="12"/>
  <c r="H66" i="12"/>
  <c r="H76" i="12"/>
  <c r="H86" i="12"/>
  <c r="H96" i="12"/>
  <c r="H106" i="12"/>
  <c r="H116" i="12"/>
  <c r="H126" i="12"/>
  <c r="H136" i="12"/>
  <c r="H57" i="12"/>
  <c r="H67" i="12"/>
  <c r="H77" i="12"/>
  <c r="H87" i="12"/>
  <c r="H97" i="12"/>
  <c r="H107" i="12"/>
  <c r="H117" i="12"/>
  <c r="H127" i="12"/>
  <c r="H137" i="12"/>
  <c r="H58" i="12"/>
  <c r="H68" i="12"/>
  <c r="H78" i="12"/>
  <c r="H98" i="12"/>
  <c r="H108" i="12"/>
  <c r="H128" i="12"/>
  <c r="H59" i="12"/>
  <c r="H79" i="12"/>
  <c r="H99" i="12"/>
  <c r="H119" i="12"/>
  <c r="H129" i="12"/>
  <c r="H70" i="12"/>
  <c r="H90" i="12"/>
  <c r="H110" i="12"/>
  <c r="H130" i="12"/>
  <c r="H71" i="12"/>
  <c r="H81" i="12"/>
  <c r="H111" i="12"/>
  <c r="H121" i="12"/>
  <c r="H62" i="12"/>
  <c r="H82" i="12"/>
  <c r="H102" i="12"/>
  <c r="H122" i="12"/>
  <c r="H53" i="12"/>
  <c r="H73" i="12"/>
  <c r="H93" i="12"/>
  <c r="H113" i="12"/>
  <c r="H123" i="12"/>
  <c r="H199" i="12"/>
  <c r="H201" i="12"/>
  <c r="H195" i="12"/>
  <c r="H197" i="12"/>
  <c r="H190" i="12"/>
  <c r="H193" i="12"/>
  <c r="H183" i="12"/>
  <c r="H188" i="12"/>
  <c r="H175" i="12"/>
  <c r="H177" i="12"/>
  <c r="H165" i="12"/>
  <c r="H173" i="12"/>
  <c r="H161" i="12"/>
  <c r="H163" i="12"/>
  <c r="H157" i="12"/>
  <c r="H159" i="12"/>
  <c r="H51" i="12"/>
  <c r="H138" i="12"/>
  <c r="H30" i="12"/>
  <c r="H49" i="12"/>
  <c r="B2" i="12"/>
</calcChain>
</file>

<file path=xl/sharedStrings.xml><?xml version="1.0" encoding="utf-8"?>
<sst xmlns="http://schemas.openxmlformats.org/spreadsheetml/2006/main" count="677" uniqueCount="456">
  <si>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</si>
  <si>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</si>
  <si>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</si>
  <si>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</si>
  <si>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</si>
  <si>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</si>
  <si>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</si>
  <si>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</si>
  <si>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</si>
  <si>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</si>
  <si>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</si>
  <si>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</si>
  <si>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</si>
  <si>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</si>
  <si>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</si>
  <si>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</si>
  <si>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</si>
  <si>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</si>
  <si>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</si>
  <si>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</si>
  <si>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</si>
  <si>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</si>
  <si>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</si>
  <si>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</si>
  <si>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</si>
  <si>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</si>
  <si>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</si>
  <si>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</si>
  <si>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</si>
  <si>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</si>
  <si>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</si>
  <si>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</si>
  <si>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</si>
  <si>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</si>
  <si>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</si>
  <si>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</si>
  <si>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</si>
  <si>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</si>
  <si>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</si>
  <si>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ПН - Стройкомплекс</t>
  </si>
  <si>
    <t>Report03</t>
  </si>
  <si>
    <t>Report04</t>
  </si>
  <si>
    <t>Report05</t>
  </si>
  <si>
    <t>Состав инвестиционного портфеля фонда по обязательному пенсионному страхованию на 31.10.2022</t>
  </si>
  <si>
    <t>Report28</t>
  </si>
  <si>
    <t>Акционерное общество «Негосударственный Пенсионный Фонд "Стройкомплекс"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</si>
  <si>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</si>
  <si>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</si>
  <si>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</si>
  <si>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</si>
  <si>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</si>
  <si>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25084RMFS</t>
  </si>
  <si>
    <t>RU000A101FA1</t>
  </si>
  <si>
    <t>26207RMFS</t>
  </si>
  <si>
    <t>RU000A0JS3W6</t>
  </si>
  <si>
    <t>26211RMFS</t>
  </si>
  <si>
    <t>RU000A0JTJL3</t>
  </si>
  <si>
    <t>26215RMFS</t>
  </si>
  <si>
    <t>RU000A0JU4L3</t>
  </si>
  <si>
    <t>26220RMFS</t>
  </si>
  <si>
    <t>RU000A0JXB41</t>
  </si>
  <si>
    <t>26221RMFS</t>
  </si>
  <si>
    <t>RU000A0JXFM1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</si>
  <si>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</si>
  <si>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</si>
  <si>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</si>
  <si>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</si>
  <si>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</si>
  <si>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</si>
  <si>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</si>
  <si>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</si>
  <si>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</si>
  <si>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</si>
  <si>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</si>
  <si>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</si>
  <si>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</si>
  <si>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</si>
  <si>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26234RMFS</t>
  </si>
  <si>
    <t>RU000A101QE0</t>
  </si>
  <si>
    <t>26235RMFS</t>
  </si>
  <si>
    <t>RU000A1028E3</t>
  </si>
  <si>
    <t>26237RMFS</t>
  </si>
  <si>
    <t>RU000A1038Z7</t>
  </si>
  <si>
    <t>26238RMFS</t>
  </si>
  <si>
    <t>RU000A1038V6</t>
  </si>
  <si>
    <t>26239RMFS</t>
  </si>
  <si>
    <t>RU000A103901</t>
  </si>
  <si>
    <t>29006RMFS</t>
  </si>
  <si>
    <t>RU000A0JV4L2</t>
  </si>
  <si>
    <t>29012RMFS</t>
  </si>
  <si>
    <t>RU000A0JX0H6</t>
  </si>
  <si>
    <t>52001RMFS</t>
  </si>
  <si>
    <t>RU000A0JVMH1</t>
  </si>
  <si>
    <t>52002RMFS</t>
  </si>
  <si>
    <t>RU000A0ZYZ26</t>
  </si>
  <si>
    <t>RU25072MOS0</t>
  </si>
  <si>
    <t>RU000A1030S9</t>
  </si>
  <si>
    <t>Правительство Москвы в лице Департамента финансов города Москвы</t>
  </si>
  <si>
    <t>1027700505348</t>
  </si>
  <si>
    <t>RU26074MOS0</t>
  </si>
  <si>
    <t>RU000A1033Z8</t>
  </si>
  <si>
    <t>RU34010SVS0</t>
  </si>
  <si>
    <t>RU000A102DQ0</t>
  </si>
  <si>
    <t>Министерство финансов Свердловской области</t>
  </si>
  <si>
    <t>1026605256589</t>
  </si>
  <si>
    <t>RU34011MOO0</t>
  </si>
  <si>
    <t>RU000A0ZYML3</t>
  </si>
  <si>
    <t>Министерство экономики и финансов Московской области</t>
  </si>
  <si>
    <t>1025002870837</t>
  </si>
  <si>
    <t>RU34012MOO0</t>
  </si>
  <si>
    <t>RU000A100XP4</t>
  </si>
  <si>
    <t>RU34013KNA0</t>
  </si>
  <si>
    <t>RU000A0ZYCM2</t>
  </si>
  <si>
    <t>министерство финансов Красноярского края</t>
  </si>
  <si>
    <t>1052460087008</t>
  </si>
  <si>
    <t>RU34013MOO0</t>
  </si>
  <si>
    <t>RU000A101988</t>
  </si>
  <si>
    <t>RU34014MOO0</t>
  </si>
  <si>
    <t>RU000A101WL3</t>
  </si>
  <si>
    <t>RU35001GSP0</t>
  </si>
  <si>
    <t>RU000A0ZYHX8</t>
  </si>
  <si>
    <t>Комитет финансов Санкт-Петербурга</t>
  </si>
  <si>
    <t>1027810256352</t>
  </si>
  <si>
    <t>RU35002HMN0</t>
  </si>
  <si>
    <t>RU000A0ZYKW4</t>
  </si>
  <si>
    <t>ПРАВИТЕЛЬСТВО ХАНТЫ-МАНСИЙСКОГО АВТОНОМНОГО ОКРУГА - ЮГРЫ</t>
  </si>
  <si>
    <t>1028600512181</t>
  </si>
  <si>
    <t>RU35003GSP0</t>
  </si>
  <si>
    <t>RU000A102A15</t>
  </si>
  <si>
    <t>RU35004SVS0</t>
  </si>
  <si>
    <t>RU000A0ZYDU3</t>
  </si>
  <si>
    <t>RU35010MOO0</t>
  </si>
  <si>
    <t>RU000A0JX0B9</t>
  </si>
  <si>
    <t>RU35010RSY0</t>
  </si>
  <si>
    <t>RU000A0ZZ7E6</t>
  </si>
  <si>
    <t>Министерство финансов Республики Саха (Якутия)</t>
  </si>
  <si>
    <t>1031402066079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</si>
  <si>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</si>
  <si>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</si>
  <si>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</si>
  <si>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</si>
  <si>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</si>
  <si>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</si>
  <si>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RU35016MOO0</t>
  </si>
  <si>
    <t>RU000A102G35</t>
  </si>
  <si>
    <t>4-04-65045-D-001P</t>
  </si>
  <si>
    <t>RU000A1028U9</t>
  </si>
  <si>
    <t>открытое акционерное общество "Российские железные дороги"</t>
  </si>
  <si>
    <t>1037739877295</t>
  </si>
  <si>
    <t>4-06-00013-A</t>
  </si>
  <si>
    <t>RU000A0JTM28</t>
  </si>
  <si>
    <t>Публичное акционерное общество "Акционерная нефтяная Компания "Башнефть"</t>
  </si>
  <si>
    <t>1020202555240</t>
  </si>
  <si>
    <t>4-07-00122-A</t>
  </si>
  <si>
    <t>RU000A0JTS06</t>
  </si>
  <si>
    <t>публичное акционерное общество "Нефтяная компания "Роснефть"</t>
  </si>
  <si>
    <t>1027700043502</t>
  </si>
  <si>
    <t>4-08-00013-A</t>
  </si>
  <si>
    <t>RU000A0JTM44</t>
  </si>
  <si>
    <t>4-09-00013-A</t>
  </si>
  <si>
    <t>RU000A0JTM51</t>
  </si>
  <si>
    <t>4-23-00004-T</t>
  </si>
  <si>
    <t>RU000A0JT403</t>
  </si>
  <si>
    <t>государственная корпорация развития "ВЭБ.РФ"</t>
  </si>
  <si>
    <t>1077711000102</t>
  </si>
  <si>
    <t>4-23-65045-D</t>
  </si>
  <si>
    <t>RU000A0JQRD9</t>
  </si>
  <si>
    <t>4-24-00004-T</t>
  </si>
  <si>
    <t>RU000A0JT6B2</t>
  </si>
  <si>
    <t>4-26-00004-T</t>
  </si>
  <si>
    <t>RU000A0JS4Z7</t>
  </si>
  <si>
    <t>4-28-65045-D</t>
  </si>
  <si>
    <t>RU000A0JTU85</t>
  </si>
  <si>
    <t>4B02-01-00146-A-003P</t>
  </si>
  <si>
    <t>RU000A101137</t>
  </si>
  <si>
    <t>Публичное акционерное общество "Газпром нефть"</t>
  </si>
  <si>
    <t>1025501701686</t>
  </si>
  <si>
    <t>4B02-01-00161-A-001P</t>
  </si>
  <si>
    <t>RU000A1018K1</t>
  </si>
  <si>
    <t>публичное акционерное общество "Татнефть" имени В.Д. Шашина</t>
  </si>
  <si>
    <t>1021601623702</t>
  </si>
  <si>
    <t>4B02-01-00206-A-001P</t>
  </si>
  <si>
    <t>RU000A0JWK90</t>
  </si>
  <si>
    <t>Публичное акционерное общество "Транснефть"</t>
  </si>
  <si>
    <t>1027700049486</t>
  </si>
  <si>
    <t>4B02-01-16643-A-002P</t>
  </si>
  <si>
    <t>RU000A104V75</t>
  </si>
  <si>
    <t>акционерное общество "Почта России"</t>
  </si>
  <si>
    <t>1197746000000</t>
  </si>
  <si>
    <t>4B02-01-36383-R-002P</t>
  </si>
  <si>
    <t>RU000A100P85</t>
  </si>
  <si>
    <t>Общество с ограниченной ответственностью "ЕвразХолдинг Финанс"</t>
  </si>
  <si>
    <t>1097746549515</t>
  </si>
  <si>
    <t>4B02-01-40155-F-001P</t>
  </si>
  <si>
    <t>RU000A100VQ6</t>
  </si>
  <si>
    <t>Публичное акционерное общество "Горно-металлургическая компания "Норильский никель"</t>
  </si>
  <si>
    <t>1028400000298</t>
  </si>
  <si>
    <t>4B02-01-55192-E-001P</t>
  </si>
  <si>
    <t>RU000A100XC2</t>
  </si>
  <si>
    <t>Публичное акционерное общество "Полюс"</t>
  </si>
  <si>
    <t>1068400002990</t>
  </si>
  <si>
    <t>4B02-01-55319-E-001P</t>
  </si>
  <si>
    <t>RU000A103AT8</t>
  </si>
  <si>
    <t>акционерное общество "Атомный энергопромышленный комплекс"</t>
  </si>
  <si>
    <t>1077758081664</t>
  </si>
  <si>
    <t>4B02-01-60525-P-002P</t>
  </si>
  <si>
    <t>RU000A101HJ8</t>
  </si>
  <si>
    <t>Публичное акционерное общество "Магнит"</t>
  </si>
  <si>
    <t>1032304945947</t>
  </si>
  <si>
    <t>4B02-01-65018-D-001P</t>
  </si>
  <si>
    <t>RU000A0ZZQN7</t>
  </si>
  <si>
    <t>ПУБЛИЧНОЕ АКЦИОНЕРНОЕ ОБЩЕСТВО "ФЕДЕРАЛЬНАЯ СЕТЕВАЯ КОМПАНИЯ - РОССЕТИ"</t>
  </si>
  <si>
    <t>1024701893336</t>
  </si>
  <si>
    <t>4B02-01-65045-D-001P</t>
  </si>
  <si>
    <t>RU000A0JXN05</t>
  </si>
  <si>
    <t>4B02-01-65105-D-002P</t>
  </si>
  <si>
    <t>RU000A101WR0</t>
  </si>
  <si>
    <t>Публичное акционерное общество "Вторая генерирующая компания оптового рынка электроэнергии"</t>
  </si>
  <si>
    <t>1052600002180</t>
  </si>
  <si>
    <t>4B02-01-65134-D-001P</t>
  </si>
  <si>
    <t>RU000A104XW2</t>
  </si>
  <si>
    <t>Публичное акционерное общество "СИБУР Холдинг"</t>
  </si>
  <si>
    <t>1057747421247</t>
  </si>
  <si>
    <t>4B02-02-00124-A-001P</t>
  </si>
  <si>
    <t>RU000A0JXPN8</t>
  </si>
  <si>
    <t>ПУБЛИЧНОЕ АКЦИОНЕРНОЕ ОБЩЕСТВО "РОСТЕЛЕКОМ"</t>
  </si>
  <si>
    <t>1027700198767</t>
  </si>
  <si>
    <t>4B02-02-00124-A-002P</t>
  </si>
  <si>
    <t>RU000A101FC7</t>
  </si>
  <si>
    <t>4B02-02-16643-A-002P</t>
  </si>
  <si>
    <t>RU000A104W17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</si>
  <si>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</si>
  <si>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</si>
  <si>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</si>
  <si>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</si>
  <si>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4B02-02-55465-E-001P</t>
  </si>
  <si>
    <t>RU000A0ZYLF7</t>
  </si>
  <si>
    <t>Акционерное общество "Федеральная пассажирская компания"</t>
  </si>
  <si>
    <t>1097746772738</t>
  </si>
  <si>
    <t>4B02-02-60525-P-002P</t>
  </si>
  <si>
    <t>RU000A101MC3</t>
  </si>
  <si>
    <t>4B02-02-65116-D-001P</t>
  </si>
  <si>
    <t>RU000A101FY1</t>
  </si>
  <si>
    <t>Публичное акционерное общество "Россети Московский регион"</t>
  </si>
  <si>
    <t>1057746555811</t>
  </si>
  <si>
    <t>4B02-02-65134-D</t>
  </si>
  <si>
    <t>RU000A101Q59</t>
  </si>
  <si>
    <t>4B02-03-00124-A-001P</t>
  </si>
  <si>
    <t>RU000A0ZYG52</t>
  </si>
  <si>
    <t>4B02-03-00124-A-002P</t>
  </si>
  <si>
    <t>RU000A101FG8</t>
  </si>
  <si>
    <t>4B02-03-00206-A-001P</t>
  </si>
  <si>
    <t>RU000A0JWPW1</t>
  </si>
  <si>
    <t>4B02-03-00207-A-001P</t>
  </si>
  <si>
    <t>RU000A100YU2</t>
  </si>
  <si>
    <t>Публичное акционерное общество "Акрон"</t>
  </si>
  <si>
    <t>1025300786610</t>
  </si>
  <si>
    <t>4B02-03-04715-A-001P</t>
  </si>
  <si>
    <t>RU000A0ZYFC6</t>
  </si>
  <si>
    <t>Публичное акционерное общество "Мобильные ТелеСистемы"</t>
  </si>
  <si>
    <t>1027700149124</t>
  </si>
  <si>
    <t>4B02-03-36400-R</t>
  </si>
  <si>
    <t>RU000A0ZYUY9</t>
  </si>
  <si>
    <t>4B02-03-36400-R-001P</t>
  </si>
  <si>
    <t>RU000A101QM3</t>
  </si>
  <si>
    <t>4B02-03-60525-P-002P</t>
  </si>
  <si>
    <t>RU000A101PJ1</t>
  </si>
  <si>
    <t>4B02-03-65018-D</t>
  </si>
  <si>
    <t>RU000A0ZYDH0</t>
  </si>
  <si>
    <t>4B02-04-00122-A-001P</t>
  </si>
  <si>
    <t>RU000A0JXQK2</t>
  </si>
  <si>
    <t>4B02-04-00124-A-001P</t>
  </si>
  <si>
    <t>RU000A0ZYYE3</t>
  </si>
  <si>
    <t>4B02-04-00124-A-002P</t>
  </si>
  <si>
    <t>RU000A101LY9</t>
  </si>
  <si>
    <t>4B02-04-00296-A-001P</t>
  </si>
  <si>
    <t>RU000A0ZZ9W4</t>
  </si>
  <si>
    <t>Публичное акционерное общество "Уралкалий"</t>
  </si>
  <si>
    <t>1025901702188</t>
  </si>
  <si>
    <t>4B02-04-00739-A-001P</t>
  </si>
  <si>
    <t>RU000A0ZZ7C0</t>
  </si>
  <si>
    <t>Акционерное общество "ДОМ.РФ"</t>
  </si>
  <si>
    <t>1027700262270</t>
  </si>
  <si>
    <t>4B02-04-31153-H-001P</t>
  </si>
  <si>
    <t>RU000A100LS3</t>
  </si>
  <si>
    <t>Акционерное общество "Минерально-химическая компания "ЕвроХим"</t>
  </si>
  <si>
    <t>1027700002659</t>
  </si>
  <si>
    <t>4B02-04-36400-R</t>
  </si>
  <si>
    <t>RU000A0ZYV04</t>
  </si>
  <si>
    <t>4B02-04-36400-R-001P</t>
  </si>
  <si>
    <t>RU000A101QN1</t>
  </si>
  <si>
    <t>4B02-04-55465-E-001P</t>
  </si>
  <si>
    <t>RU000A0ZZRK1</t>
  </si>
  <si>
    <t>4B02-04-65018-D</t>
  </si>
  <si>
    <t>RU000A0ZYJ91</t>
  </si>
  <si>
    <t>4B02-05-00011-T-002P</t>
  </si>
  <si>
    <t>RU000A1017H9</t>
  </si>
  <si>
    <t>Государственная компания "Российские автомобильные дороги"</t>
  </si>
  <si>
    <t>1097799013652</t>
  </si>
  <si>
    <t>4B02-05-00122-A-002P</t>
  </si>
  <si>
    <t>RU000A0ZYVU5</t>
  </si>
  <si>
    <t>4B02-05-00739-A-001P</t>
  </si>
  <si>
    <t>RU000A1004W6</t>
  </si>
  <si>
    <t>4B02-05-35992-H-001P</t>
  </si>
  <si>
    <t>RU000A101PU8</t>
  </si>
  <si>
    <t>акционерное общество "Трансмашхолдинг"</t>
  </si>
  <si>
    <t>1027739893246</t>
  </si>
  <si>
    <t>4B02-05-36400-R</t>
  </si>
  <si>
    <t>RU000A0JXFS8</t>
  </si>
  <si>
    <t>4B02-05-60525-P-003P</t>
  </si>
  <si>
    <t>RU000A1018X4</t>
  </si>
  <si>
    <t>4B02-06-00124-A-002P</t>
  </si>
  <si>
    <t>RU000A103EZ7</t>
  </si>
  <si>
    <t>4B02-06-00143-A</t>
  </si>
  <si>
    <t>RU000A1008W7</t>
  </si>
  <si>
    <t>Публичное акционерное общество "Северсталь"</t>
  </si>
  <si>
    <t>1023501236901</t>
  </si>
  <si>
    <t>4B02-06-00296-A-001P</t>
  </si>
  <si>
    <t>RU000A101GZ6</t>
  </si>
  <si>
    <t>4B02-06-04715-A-001P</t>
  </si>
  <si>
    <t>RU000A0ZYWY5</t>
  </si>
  <si>
    <t>4B02-06-31153-H-001P</t>
  </si>
  <si>
    <t>RU000A100RG5</t>
  </si>
  <si>
    <t>4B02-06-55465-E-001P</t>
  </si>
  <si>
    <t>RU000A100E88</t>
  </si>
  <si>
    <t>4B02-06-65045-D-001P</t>
  </si>
  <si>
    <t>RU000A0ZZ4P9</t>
  </si>
  <si>
    <t>4B02-07-02272-B-002P</t>
  </si>
  <si>
    <t>RU000A102F28</t>
  </si>
  <si>
    <t>Публичное акционерное общество РОСБАНК</t>
  </si>
  <si>
    <t>1027739460737</t>
  </si>
  <si>
    <t>4B02-07-55465-E-001P</t>
  </si>
  <si>
    <t>RU000A1012B3</t>
  </si>
  <si>
    <t>4B02-08-00124-A-002P</t>
  </si>
  <si>
    <t>RU000A104VS4</t>
  </si>
  <si>
    <t>4B02-08-00206-A-001P</t>
  </si>
  <si>
    <t>RU000A0ZYDD9</t>
  </si>
  <si>
    <t>4B02-08-31153-H-001P</t>
  </si>
  <si>
    <t>RU000A101LJ0</t>
  </si>
  <si>
    <t>4B02-09-04715-A-001P</t>
  </si>
  <si>
    <t>RU000A100A66</t>
  </si>
  <si>
    <t>4B02-10-01326-B-002P</t>
  </si>
  <si>
    <t>RU000A102S80</t>
  </si>
  <si>
    <t>АКЦИОНЕРНОЕ ОБЩЕСТВО "АЛЬФА-БАНК"</t>
  </si>
  <si>
    <t>1027700067328</t>
  </si>
  <si>
    <t>4B02-10-16643-A-001P</t>
  </si>
  <si>
    <t>RU000A101ZH4</t>
  </si>
  <si>
    <t>4B02-12-04715-A-001P</t>
  </si>
  <si>
    <t>RU000A100ZK0</t>
  </si>
  <si>
    <t>4B02-12-36241-R-001P</t>
  </si>
  <si>
    <t>RU000A101UQ6</t>
  </si>
  <si>
    <t>Общество с ограниченной ответственностью "ИКС 5 ФИНАНС"</t>
  </si>
  <si>
    <t>1067761792053</t>
  </si>
  <si>
    <t>4B02-13-04715-A-001P</t>
  </si>
  <si>
    <t>RU000A101939</t>
  </si>
  <si>
    <t>4B02-13-32432-H-001P</t>
  </si>
  <si>
    <t>RU000A1003A4</t>
  </si>
  <si>
    <t>акционерное общество "Государственная транспортная лизинговая компания"</t>
  </si>
  <si>
    <t>1027739407189</t>
  </si>
  <si>
    <t>4B02-14-32432-H-001P</t>
  </si>
  <si>
    <t>RU000A100FE5</t>
  </si>
  <si>
    <t>4B02-177-00004-T-001P</t>
  </si>
  <si>
    <t>RU000A100GY1</t>
  </si>
  <si>
    <t>4B02-18-04715-A-001P</t>
  </si>
  <si>
    <t>RU000A102VL3</t>
  </si>
  <si>
    <t>4B02-20-04715-A-001P</t>
  </si>
  <si>
    <t>RU000A104SU6</t>
  </si>
  <si>
    <t>4B02-22-00028-A</t>
  </si>
  <si>
    <t>RU000A0ZZES2</t>
  </si>
  <si>
    <t>Публичное акционерное общество "Газпром"</t>
  </si>
  <si>
    <t>1027700070518</t>
  </si>
  <si>
    <t>4B02-227-00004-T-001P</t>
  </si>
  <si>
    <t>RU000A1013P1</t>
  </si>
  <si>
    <t>4B02-292-00004-T-001P</t>
  </si>
  <si>
    <t>RU000A101WF5</t>
  </si>
  <si>
    <t>4B02-303-00004-T-001P</t>
  </si>
  <si>
    <t>RU000A102FC5</t>
  </si>
  <si>
    <t>4B021603349B001P</t>
  </si>
  <si>
    <t>RU000A1011R1</t>
  </si>
  <si>
    <t>Акционерное общество "Российский Сельскохозяйственный банк"</t>
  </si>
  <si>
    <t>1027700342890</t>
  </si>
  <si>
    <t>4B023901326B</t>
  </si>
  <si>
    <t>RU000A0ZYWB3</t>
  </si>
  <si>
    <t>1-01-00077-A</t>
  </si>
  <si>
    <t>RU0009024277</t>
  </si>
  <si>
    <t>Публичное акционерное общество "Нефтяная компания "ЛУКОЙЛ"</t>
  </si>
  <si>
    <t>1027700035769</t>
  </si>
  <si>
    <t>1-01-00102-A</t>
  </si>
  <si>
    <t>RU0009046452</t>
  </si>
  <si>
    <t>ПУБЛИЧНОЕ АКЦИОНЕРНОЕ ОБЩЕСТВО "НОВОЛИПЕЦКИЙ МЕТАЛЛУРГИЧЕСКИЙ КОМБИНАТ"</t>
  </si>
  <si>
    <t>1024800823123</t>
  </si>
  <si>
    <t>1-01-04715-A</t>
  </si>
  <si>
    <t>RU0007775219</t>
  </si>
  <si>
    <t>1-01-40155-F</t>
  </si>
  <si>
    <t>RU0007288411</t>
  </si>
  <si>
    <t>1-01-55192-E</t>
  </si>
  <si>
    <t>RU000A0JNAA8</t>
  </si>
  <si>
    <t>1-02-00028-A</t>
  </si>
  <si>
    <t>RU0007661625</t>
  </si>
  <si>
    <t>1-02-00143-A</t>
  </si>
  <si>
    <t>RU0009046510</t>
  </si>
  <si>
    <t>1-02-00268-E</t>
  </si>
  <si>
    <t>RU000A0DKVS5</t>
  </si>
  <si>
    <t>публичное акционерное общество "НОВАТЭК"</t>
  </si>
  <si>
    <t>1026303117642</t>
  </si>
  <si>
    <t>1-02-11700-A</t>
  </si>
  <si>
    <t>RU000A0JPGA0</t>
  </si>
  <si>
    <t>Публичное акционерное общество "М.видео"</t>
  </si>
  <si>
    <t>5067746789248</t>
  </si>
  <si>
    <t>1-02-65104-D</t>
  </si>
  <si>
    <t>RU000A0JNGA5</t>
  </si>
  <si>
    <t>Публичное акционерное общество "Юнипро"</t>
  </si>
  <si>
    <t>1058602056985</t>
  </si>
  <si>
    <t>1-03-00078-A</t>
  </si>
  <si>
    <t>RU0009084396</t>
  </si>
  <si>
    <t>ПУБЛИЧНОЕ АКЦИОНЕРНОЕ ОБЩЕСТВО "МАГНИТОГОРСКИЙ МЕТАЛЛУРГИЧЕСКИЙ КОМБИНАТ"</t>
  </si>
  <si>
    <t>1027402166835</t>
  </si>
  <si>
    <t>1-03-00161-A</t>
  </si>
  <si>
    <t>RU0009033591</t>
  </si>
  <si>
    <t>1-03-40046-N</t>
  </si>
  <si>
    <t>RU0007252813</t>
  </si>
  <si>
    <t>Акционерная компания "АЛРОСА" (публичное акционерное общество)</t>
  </si>
  <si>
    <t>1021400967092</t>
  </si>
  <si>
    <t>1-04-33498-E</t>
  </si>
  <si>
    <t>RU000A0JPNM1</t>
  </si>
  <si>
    <t>ПУБЛИЧНОЕ АКЦИОНЕРНОЕ ОБЩЕСТВО "ИНТЕР РАО ЕЭС"</t>
  </si>
  <si>
    <t>1022302933630</t>
  </si>
  <si>
    <t>1-05-01669-A</t>
  </si>
  <si>
    <t>RU000A0DQZE3</t>
  </si>
  <si>
    <t>Публичное акционерное общество "Акционерная финансовая корпорация "Система"</t>
  </si>
  <si>
    <t>1027700003891</t>
  </si>
  <si>
    <t>10301481B</t>
  </si>
  <si>
    <t>RU0009029540</t>
  </si>
  <si>
    <t>Публичное акционерное общество "Сбербанк России"</t>
  </si>
  <si>
    <t>1027700132195</t>
  </si>
  <si>
    <t>10401000B</t>
  </si>
  <si>
    <t>RU000A0JP5V6</t>
  </si>
  <si>
    <t>Банк ВТБ (публичное акционерное общество)</t>
  </si>
  <si>
    <t>1027739609391</t>
  </si>
  <si>
    <t>Банк ГПБ (АО), 4267/2022-ДУ-1, 09.08.2022</t>
  </si>
  <si>
    <t>"Газпромбанк" (Акционерное общество)</t>
  </si>
  <si>
    <t>1027700167110</t>
  </si>
  <si>
    <t>Банк ГПБ (АО), 4267/2022-ДУ-2, 09.08.2022</t>
  </si>
  <si>
    <t>Банк ГПБ (АО), 4267/2022-ДУ-3, 09.08.2022</t>
  </si>
  <si>
    <t>Банк ГПБ (АО), 4267/2022-ДУ-5, 09.08.2022</t>
  </si>
  <si>
    <t>ПАО Сбербанк, 40701810238000000139, 26.01.2015</t>
  </si>
  <si>
    <t>ПАО Сбербанк, 40701810638000000263, 26.01.2015</t>
  </si>
  <si>
    <t>ООО "ИК "Гелиус Капитал", 220810/2, 10.08.2022</t>
  </si>
  <si>
    <t>Общество с ограниченной ответственностью «Инвестиционная компания "Гелиус Капитал"</t>
  </si>
  <si>
    <t>1067746469702</t>
  </si>
  <si>
    <t>ООО "ИК "Гелиус Капитал", 220810/4, 10.08.2022</t>
  </si>
  <si>
    <t>ООО "ИК "Гелиус Капитал", 220810/5, 10.08.2022</t>
  </si>
  <si>
    <t>ООО "ИК "Гелиус Капитал", 220810/6, 10.08.2022</t>
  </si>
  <si>
    <t>26240RMFS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</si>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</sst>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44832</v>
      </c>
      <c r="G6" s="3">
        <v>44865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1883427279.77</v>
      </c>
      <c r="C7">
        <v>136930784.28999999</v>
      </c>
      <c r="D7">
        <v>1558063324.0899999</v>
      </c>
      <c r="E7">
        <v>50083984.649999999</v>
      </c>
      <c r="H7">
        <v>13864327.449999999</v>
      </c>
      <c r="M7">
        <v>18082371.120000001</v>
      </c>
      <c r="N7">
        <v>59</v>
      </c>
    </row>
    <row r="8" spans="1:14" x14ac:dyDescent="0.2">
      <c r="A8" t="s">
        <v>41</v>
      </c>
      <c r="B8">
        <v>3660452071.3699999</v>
      </c>
    </row>
    <row r="9" spans="1:14" x14ac:dyDescent="0.2">
      <c r="A9" t="s">
        <v>42</v>
      </c>
      <c r="B9" s="2" t="s">
        <v>43</v>
      </c>
      <c r="C9">
        <v>3660452071.3699999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3660452071.3699999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6"/>
  <sheetViews>
    <sheetView tabSelected="1" zoomScale="80" zoomScaleNormal="80" workbookViewId="0">
      <selection activeCell="N52" sqref="N52"/>
    </sheetView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44865</v>
      </c>
    </row>
    <row r="2" spans="1:15" s="4" customFormat="1" ht="14.25" customHeight="1" x14ac:dyDescent="0.15">
      <c r="B2" s="41" t="str">
        <f>Report05_NAME</f>
        <v>Состав инвестиционного портфеля фонда по обязательному пенсионному страхованию на 31.10.2022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3660452071.3699999</v>
      </c>
    </row>
    <row r="3" spans="1:15" s="4" customFormat="1" ht="14.25" customHeight="1" x14ac:dyDescent="0.15">
      <c r="B3" s="43" t="str">
        <f>Report28_FULLNAME</f>
        <v>Акционерное общество «Негосударственный Пенсионный Фонд "Стройкомплекс"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100380</v>
      </c>
      <c r="G7" s="23">
        <v>100341952.59999999</v>
      </c>
      <c r="H7" s="23">
        <v>2.74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1032</v>
      </c>
      <c r="G8" s="23">
        <v>1001492.68</v>
      </c>
      <c r="H8" s="23">
        <v>0.03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32986</v>
      </c>
      <c r="G9" s="23">
        <v>31274430.620000001</v>
      </c>
      <c r="H9" s="23">
        <v>0.85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8343</v>
      </c>
      <c r="G10" s="23">
        <v>8280344.0700000003</v>
      </c>
      <c r="H10" s="23">
        <v>0.23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30803</v>
      </c>
      <c r="G11" s="23">
        <v>29905902.84</v>
      </c>
      <c r="H11" s="23">
        <v>0.82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48420</v>
      </c>
      <c r="G12" s="23">
        <v>48728150.359999999</v>
      </c>
      <c r="H12" s="23">
        <v>1.33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355920</v>
      </c>
      <c r="G13" s="23">
        <v>326662543.56</v>
      </c>
      <c r="H13" s="23">
        <v>8.92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21230</v>
      </c>
      <c r="G14" s="23">
        <v>20015354.859999999</v>
      </c>
      <c r="H14" s="23">
        <v>0.55000000000000004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24367</v>
      </c>
      <c r="G15" s="23">
        <v>23158473.02</v>
      </c>
      <c r="H15" s="23">
        <v>0.63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14960</v>
      </c>
      <c r="G16" s="23">
        <v>13930004</v>
      </c>
      <c r="H16" s="23">
        <v>0.38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30734</v>
      </c>
      <c r="G17" s="23">
        <v>29945202.620000001</v>
      </c>
      <c r="H17" s="23">
        <v>0.82</v>
      </c>
      <c r="J17" s="31"/>
      <c r="K17" s="31"/>
    </row>
    <row r="18" spans="1:15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70903</v>
      </c>
      <c r="G18" s="23">
        <v>61879150.140000001</v>
      </c>
      <c r="H18" s="23">
        <v>1.69</v>
      </c>
      <c r="J18" s="31"/>
      <c r="K18" s="31"/>
    </row>
    <row r="19" spans="1:15" s="5" customFormat="1" ht="35.25" customHeight="1" x14ac:dyDescent="0.2">
      <c r="B19" s="11" t="s">
        <v>73</v>
      </c>
      <c r="C19" s="14" t="s">
        <v>74</v>
      </c>
      <c r="D19" s="14" t="s">
        <v>49</v>
      </c>
      <c r="E19" s="14" t="s">
        <v>50</v>
      </c>
      <c r="F19" s="37">
        <v>47140</v>
      </c>
      <c r="G19" s="23">
        <v>45629803.030000001</v>
      </c>
      <c r="H19" s="23">
        <v>1.25</v>
      </c>
      <c r="J19" s="31"/>
      <c r="K19" s="31"/>
    </row>
    <row r="20" spans="1:15" s="5" customFormat="1" ht="35.25" customHeight="1" x14ac:dyDescent="0.2">
      <c r="B20" s="11" t="s">
        <v>75</v>
      </c>
      <c r="C20" s="14" t="s">
        <v>76</v>
      </c>
      <c r="D20" s="14" t="s">
        <v>49</v>
      </c>
      <c r="E20" s="14" t="s">
        <v>50</v>
      </c>
      <c r="F20" s="37">
        <v>179558</v>
      </c>
      <c r="G20" s="23">
        <v>151583604.96000001</v>
      </c>
      <c r="H20" s="23">
        <v>4.1399999999999997</v>
      </c>
      <c r="J20" s="31"/>
      <c r="K20" s="31"/>
    </row>
    <row r="21" spans="1:15" s="5" customFormat="1" ht="35.25" customHeight="1" x14ac:dyDescent="0.2">
      <c r="B21" s="11" t="s">
        <v>77</v>
      </c>
      <c r="C21" s="14" t="s">
        <v>78</v>
      </c>
      <c r="D21" s="14" t="s">
        <v>49</v>
      </c>
      <c r="E21" s="14" t="s">
        <v>50</v>
      </c>
      <c r="F21" s="37">
        <v>55755</v>
      </c>
      <c r="G21" s="23">
        <v>49107262.770000003</v>
      </c>
      <c r="H21" s="23">
        <v>1.34</v>
      </c>
      <c r="J21" s="31"/>
      <c r="K21" s="31"/>
    </row>
    <row r="22" spans="1:15" s="5" customFormat="1" ht="35.25" customHeight="1" x14ac:dyDescent="0.2">
      <c r="B22" s="11" t="s">
        <v>79</v>
      </c>
      <c r="C22" s="14" t="s">
        <v>80</v>
      </c>
      <c r="D22" s="14" t="s">
        <v>49</v>
      </c>
      <c r="E22" s="14" t="s">
        <v>50</v>
      </c>
      <c r="F22" s="37">
        <v>26937</v>
      </c>
      <c r="G22" s="23">
        <v>20814706.059999999</v>
      </c>
      <c r="H22" s="23">
        <v>0.56999999999999995</v>
      </c>
      <c r="J22" s="31"/>
      <c r="K22" s="31"/>
    </row>
    <row r="23" spans="1:15" s="5" customFormat="1" ht="35.25" customHeight="1" x14ac:dyDescent="0.2">
      <c r="B23" s="11" t="s">
        <v>81</v>
      </c>
      <c r="C23" s="14" t="s">
        <v>82</v>
      </c>
      <c r="D23" s="14" t="s">
        <v>49</v>
      </c>
      <c r="E23" s="14" t="s">
        <v>50</v>
      </c>
      <c r="F23" s="37">
        <v>52635</v>
      </c>
      <c r="G23" s="23">
        <v>44904477.710000001</v>
      </c>
      <c r="H23" s="23">
        <v>1.23</v>
      </c>
      <c r="J23" s="31"/>
      <c r="K23" s="31"/>
    </row>
    <row r="24" spans="1:15" s="5" customFormat="1" ht="35.25" customHeight="1" x14ac:dyDescent="0.2">
      <c r="B24" s="11" t="s">
        <v>83</v>
      </c>
      <c r="C24" s="14" t="s">
        <v>84</v>
      </c>
      <c r="D24" s="14" t="s">
        <v>49</v>
      </c>
      <c r="E24" s="14" t="s">
        <v>50</v>
      </c>
      <c r="F24" s="37">
        <v>14803</v>
      </c>
      <c r="G24" s="23">
        <v>13074009.6</v>
      </c>
      <c r="H24" s="23">
        <v>0.36</v>
      </c>
      <c r="J24" s="31"/>
      <c r="K24" s="31"/>
    </row>
    <row r="25" spans="1:15" s="5" customFormat="1" ht="35.25" customHeight="1" x14ac:dyDescent="0.2">
      <c r="B25" s="11" t="s">
        <v>85</v>
      </c>
      <c r="C25" s="14" t="s">
        <v>86</v>
      </c>
      <c r="D25" s="14" t="s">
        <v>49</v>
      </c>
      <c r="E25" s="14" t="s">
        <v>50</v>
      </c>
      <c r="F25" s="37">
        <v>346430</v>
      </c>
      <c r="G25" s="23">
        <v>303685733.70999998</v>
      </c>
      <c r="H25" s="23">
        <v>8.3000000000000007</v>
      </c>
      <c r="J25" s="31"/>
      <c r="K25" s="31"/>
    </row>
    <row r="26" spans="1:15" s="5" customFormat="1" ht="35.25" customHeight="1" x14ac:dyDescent="0.2">
      <c r="B26" s="11" t="s">
        <v>87</v>
      </c>
      <c r="C26" s="14" t="s">
        <v>88</v>
      </c>
      <c r="D26" s="14" t="s">
        <v>49</v>
      </c>
      <c r="E26" s="14" t="s">
        <v>50</v>
      </c>
      <c r="F26" s="37">
        <v>159500</v>
      </c>
      <c r="G26" s="23">
        <v>164640685</v>
      </c>
      <c r="H26" s="23">
        <v>4.5</v>
      </c>
      <c r="J26" s="31"/>
      <c r="K26" s="31"/>
    </row>
    <row r="27" spans="1:15" s="5" customFormat="1" ht="35.25" customHeight="1" x14ac:dyDescent="0.2">
      <c r="B27" s="11" t="s">
        <v>89</v>
      </c>
      <c r="C27" s="14" t="s">
        <v>90</v>
      </c>
      <c r="D27" s="14" t="s">
        <v>49</v>
      </c>
      <c r="E27" s="14" t="s">
        <v>50</v>
      </c>
      <c r="F27" s="37">
        <v>345829</v>
      </c>
      <c r="G27" s="23">
        <v>367882173.64999998</v>
      </c>
      <c r="H27" s="23">
        <v>10.050000000000001</v>
      </c>
      <c r="J27" s="31"/>
      <c r="K27" s="31"/>
    </row>
    <row r="28" spans="1:15" s="5" customFormat="1" ht="35.25" customHeight="1" x14ac:dyDescent="0.2">
      <c r="B28" s="11" t="s">
        <v>91</v>
      </c>
      <c r="C28" s="14" t="s">
        <v>92</v>
      </c>
      <c r="D28" s="14" t="s">
        <v>49</v>
      </c>
      <c r="E28" s="14" t="s">
        <v>50</v>
      </c>
      <c r="F28" s="37">
        <v>1600</v>
      </c>
      <c r="G28" s="23">
        <v>2462125.17</v>
      </c>
      <c r="H28" s="23">
        <v>7.0000000000000007E-2</v>
      </c>
      <c r="J28" s="31"/>
      <c r="K28" s="31"/>
    </row>
    <row r="29" spans="1:15" s="5" customFormat="1" ht="35.25" customHeight="1" x14ac:dyDescent="0.2">
      <c r="B29" s="11" t="s">
        <v>93</v>
      </c>
      <c r="C29" s="14" t="s">
        <v>94</v>
      </c>
      <c r="D29" s="14" t="s">
        <v>49</v>
      </c>
      <c r="E29" s="14" t="s">
        <v>50</v>
      </c>
      <c r="F29" s="37">
        <v>17880</v>
      </c>
      <c r="G29" s="23">
        <v>24519696.739999998</v>
      </c>
      <c r="H29" s="23">
        <v>0.67</v>
      </c>
      <c r="J29" s="31"/>
      <c r="K29" s="31"/>
    </row>
    <row r="30" spans="1:15" s="5" customFormat="1" ht="35.25" customHeight="1" x14ac:dyDescent="0.2">
      <c r="B30" s="11" t="s">
        <v>5</v>
      </c>
      <c r="C30" s="13"/>
      <c r="D30" s="13"/>
      <c r="E30" s="13"/>
      <c r="F30" s="38"/>
      <c r="G30" s="23">
        <f>SUM($G$7:$G$29)</f>
        <v>1883427279.7700002</v>
      </c>
      <c r="H30" s="23">
        <f>(G30/$O$2) *100</f>
        <v>51.45340638390298</v>
      </c>
      <c r="J30" s="31"/>
      <c r="K30" s="31"/>
    </row>
    <row r="31" spans="1:15" s="5" customFormat="1" ht="35.25" customHeight="1" x14ac:dyDescent="0.2">
      <c r="A31" s="7"/>
      <c r="B31" s="10" t="s">
        <v>8</v>
      </c>
      <c r="C31" s="15"/>
      <c r="D31" s="15"/>
      <c r="E31" s="15"/>
      <c r="F31" s="39"/>
      <c r="G31" s="24"/>
      <c r="H31" s="27"/>
      <c r="I31" s="7"/>
      <c r="J31" s="32"/>
      <c r="K31" s="32"/>
      <c r="L31" s="7"/>
      <c r="M31" s="7"/>
      <c r="N31" s="7"/>
      <c r="O31" s="7"/>
    </row>
    <row r="32" spans="1:15" s="5" customFormat="1" ht="35.25" customHeight="1" x14ac:dyDescent="0.2">
      <c r="B32" s="11" t="s">
        <v>95</v>
      </c>
      <c r="C32" s="14" t="s">
        <v>96</v>
      </c>
      <c r="D32" s="14" t="s">
        <v>97</v>
      </c>
      <c r="E32" s="14" t="s">
        <v>98</v>
      </c>
      <c r="F32" s="37">
        <v>20980</v>
      </c>
      <c r="G32" s="23">
        <v>19534058.399999999</v>
      </c>
      <c r="H32" s="23">
        <v>0.53</v>
      </c>
      <c r="J32" s="31"/>
      <c r="K32" s="31"/>
    </row>
    <row r="33" spans="2:11" s="5" customFormat="1" ht="35.25" customHeight="1" x14ac:dyDescent="0.2">
      <c r="B33" s="11" t="s">
        <v>99</v>
      </c>
      <c r="C33" s="14" t="s">
        <v>100</v>
      </c>
      <c r="D33" s="14" t="s">
        <v>97</v>
      </c>
      <c r="E33" s="14" t="s">
        <v>98</v>
      </c>
      <c r="F33" s="37">
        <v>27911</v>
      </c>
      <c r="G33" s="23">
        <v>25408778.850000001</v>
      </c>
      <c r="H33" s="23">
        <v>0.69</v>
      </c>
      <c r="J33" s="31"/>
      <c r="K33" s="31"/>
    </row>
    <row r="34" spans="2:11" s="5" customFormat="1" ht="35.25" customHeight="1" x14ac:dyDescent="0.2">
      <c r="B34" s="11" t="s">
        <v>101</v>
      </c>
      <c r="C34" s="14" t="s">
        <v>102</v>
      </c>
      <c r="D34" s="14" t="s">
        <v>103</v>
      </c>
      <c r="E34" s="14" t="s">
        <v>104</v>
      </c>
      <c r="F34" s="37">
        <v>417</v>
      </c>
      <c r="G34" s="23">
        <v>380704.32</v>
      </c>
      <c r="H34" s="23">
        <v>0.01</v>
      </c>
      <c r="J34" s="31"/>
      <c r="K34" s="31"/>
    </row>
    <row r="35" spans="2:11" s="5" customFormat="1" ht="35.25" customHeight="1" x14ac:dyDescent="0.2">
      <c r="B35" s="11" t="s">
        <v>105</v>
      </c>
      <c r="C35" s="14" t="s">
        <v>106</v>
      </c>
      <c r="D35" s="14" t="s">
        <v>107</v>
      </c>
      <c r="E35" s="14" t="s">
        <v>108</v>
      </c>
      <c r="F35" s="37">
        <v>9903</v>
      </c>
      <c r="G35" s="23">
        <v>2448516.75</v>
      </c>
      <c r="H35" s="23">
        <v>7.0000000000000007E-2</v>
      </c>
      <c r="J35" s="31"/>
      <c r="K35" s="31"/>
    </row>
    <row r="36" spans="2:11" s="5" customFormat="1" ht="35.25" customHeight="1" x14ac:dyDescent="0.2">
      <c r="B36" s="11" t="s">
        <v>109</v>
      </c>
      <c r="C36" s="14" t="s">
        <v>110</v>
      </c>
      <c r="D36" s="14" t="s">
        <v>107</v>
      </c>
      <c r="E36" s="14" t="s">
        <v>108</v>
      </c>
      <c r="F36" s="37">
        <v>14020</v>
      </c>
      <c r="G36" s="23">
        <v>6716343.5599999996</v>
      </c>
      <c r="H36" s="23">
        <v>0.18</v>
      </c>
      <c r="J36" s="31"/>
      <c r="K36" s="31"/>
    </row>
    <row r="37" spans="2:11" s="5" customFormat="1" ht="35.25" customHeight="1" x14ac:dyDescent="0.2">
      <c r="B37" s="11" t="s">
        <v>111</v>
      </c>
      <c r="C37" s="14" t="s">
        <v>112</v>
      </c>
      <c r="D37" s="14" t="s">
        <v>113</v>
      </c>
      <c r="E37" s="14" t="s">
        <v>114</v>
      </c>
      <c r="F37" s="37">
        <v>1500</v>
      </c>
      <c r="G37" s="23">
        <v>1075020</v>
      </c>
      <c r="H37" s="23">
        <v>0.03</v>
      </c>
      <c r="J37" s="31"/>
      <c r="K37" s="31"/>
    </row>
    <row r="38" spans="2:11" s="5" customFormat="1" ht="35.25" customHeight="1" x14ac:dyDescent="0.2">
      <c r="B38" s="11" t="s">
        <v>115</v>
      </c>
      <c r="C38" s="14" t="s">
        <v>116</v>
      </c>
      <c r="D38" s="14" t="s">
        <v>107</v>
      </c>
      <c r="E38" s="14" t="s">
        <v>108</v>
      </c>
      <c r="F38" s="37">
        <v>280</v>
      </c>
      <c r="G38" s="23">
        <v>266901.59999999998</v>
      </c>
      <c r="H38" s="23">
        <v>0.01</v>
      </c>
      <c r="J38" s="31"/>
      <c r="K38" s="31"/>
    </row>
    <row r="39" spans="2:11" s="5" customFormat="1" ht="35.25" customHeight="1" x14ac:dyDescent="0.2">
      <c r="B39" s="11" t="s">
        <v>117</v>
      </c>
      <c r="C39" s="14" t="s">
        <v>118</v>
      </c>
      <c r="D39" s="14" t="s">
        <v>107</v>
      </c>
      <c r="E39" s="14" t="s">
        <v>108</v>
      </c>
      <c r="F39" s="37">
        <v>10000</v>
      </c>
      <c r="G39" s="23">
        <v>8948564.3200000003</v>
      </c>
      <c r="H39" s="23">
        <v>0.24</v>
      </c>
      <c r="J39" s="31"/>
      <c r="K39" s="31"/>
    </row>
    <row r="40" spans="2:11" s="5" customFormat="1" ht="35.25" customHeight="1" x14ac:dyDescent="0.2">
      <c r="B40" s="11" t="s">
        <v>119</v>
      </c>
      <c r="C40" s="14" t="s">
        <v>120</v>
      </c>
      <c r="D40" s="14" t="s">
        <v>121</v>
      </c>
      <c r="E40" s="14" t="s">
        <v>122</v>
      </c>
      <c r="F40" s="37">
        <v>1101</v>
      </c>
      <c r="G40" s="23">
        <v>1075974.27</v>
      </c>
      <c r="H40" s="23">
        <v>0.03</v>
      </c>
      <c r="J40" s="31"/>
      <c r="K40" s="31"/>
    </row>
    <row r="41" spans="2:11" s="5" customFormat="1" ht="35.25" customHeight="1" x14ac:dyDescent="0.2">
      <c r="B41" s="11" t="s">
        <v>123</v>
      </c>
      <c r="C41" s="14" t="s">
        <v>124</v>
      </c>
      <c r="D41" s="14" t="s">
        <v>125</v>
      </c>
      <c r="E41" s="14" t="s">
        <v>126</v>
      </c>
      <c r="F41" s="37">
        <v>560</v>
      </c>
      <c r="G41" s="23">
        <v>383538.14</v>
      </c>
      <c r="H41" s="23">
        <v>0.01</v>
      </c>
      <c r="J41" s="31"/>
      <c r="K41" s="31"/>
    </row>
    <row r="42" spans="2:11" s="5" customFormat="1" ht="35.25" customHeight="1" x14ac:dyDescent="0.2">
      <c r="B42" s="11" t="s">
        <v>127</v>
      </c>
      <c r="C42" s="14" t="s">
        <v>128</v>
      </c>
      <c r="D42" s="14" t="s">
        <v>121</v>
      </c>
      <c r="E42" s="14" t="s">
        <v>122</v>
      </c>
      <c r="F42" s="37">
        <v>41444</v>
      </c>
      <c r="G42" s="23">
        <v>36671723.399999999</v>
      </c>
      <c r="H42" s="23">
        <v>1</v>
      </c>
      <c r="J42" s="31"/>
      <c r="K42" s="31"/>
    </row>
    <row r="43" spans="2:11" s="5" customFormat="1" ht="35.25" customHeight="1" x14ac:dyDescent="0.2">
      <c r="B43" s="11" t="s">
        <v>129</v>
      </c>
      <c r="C43" s="14" t="s">
        <v>130</v>
      </c>
      <c r="D43" s="14" t="s">
        <v>103</v>
      </c>
      <c r="E43" s="14" t="s">
        <v>104</v>
      </c>
      <c r="F43" s="37">
        <v>10394</v>
      </c>
      <c r="G43" s="23">
        <v>5962500.3899999997</v>
      </c>
      <c r="H43" s="23">
        <v>0.16</v>
      </c>
      <c r="J43" s="31"/>
      <c r="K43" s="31"/>
    </row>
    <row r="44" spans="2:11" s="5" customFormat="1" ht="35.25" customHeight="1" x14ac:dyDescent="0.2">
      <c r="B44" s="11" t="s">
        <v>131</v>
      </c>
      <c r="C44" s="14" t="s">
        <v>132</v>
      </c>
      <c r="D44" s="14" t="s">
        <v>107</v>
      </c>
      <c r="E44" s="14" t="s">
        <v>108</v>
      </c>
      <c r="F44" s="37">
        <v>2197</v>
      </c>
      <c r="G44" s="23">
        <v>1453392.4</v>
      </c>
      <c r="H44" s="23">
        <v>0.04</v>
      </c>
      <c r="J44" s="31"/>
      <c r="K44" s="31"/>
    </row>
    <row r="45" spans="2:11" s="5" customFormat="1" ht="35.25" customHeight="1" x14ac:dyDescent="0.2">
      <c r="B45" s="11" t="s">
        <v>133</v>
      </c>
      <c r="C45" s="14" t="s">
        <v>134</v>
      </c>
      <c r="D45" s="14" t="s">
        <v>135</v>
      </c>
      <c r="E45" s="14" t="s">
        <v>136</v>
      </c>
      <c r="F45" s="37">
        <v>994</v>
      </c>
      <c r="G45" s="23">
        <v>648346.43999999994</v>
      </c>
      <c r="H45" s="23">
        <v>0.02</v>
      </c>
      <c r="J45" s="31"/>
      <c r="K45" s="31"/>
    </row>
    <row r="46" spans="2:11" s="5" customFormat="1" ht="35.25" customHeight="1" x14ac:dyDescent="0.2">
      <c r="B46" s="11" t="s">
        <v>137</v>
      </c>
      <c r="C46" s="14" t="s">
        <v>138</v>
      </c>
      <c r="D46" s="14" t="s">
        <v>139</v>
      </c>
      <c r="E46" s="14" t="s">
        <v>140</v>
      </c>
      <c r="F46" s="37">
        <v>40000</v>
      </c>
      <c r="G46" s="23">
        <v>20052800</v>
      </c>
      <c r="H46" s="23">
        <v>0.55000000000000004</v>
      </c>
      <c r="J46" s="31"/>
      <c r="K46" s="31"/>
    </row>
    <row r="47" spans="2:11" s="5" customFormat="1" ht="35.25" customHeight="1" x14ac:dyDescent="0.2">
      <c r="B47" s="11" t="s">
        <v>141</v>
      </c>
      <c r="C47" s="14" t="s">
        <v>142</v>
      </c>
      <c r="D47" s="14" t="s">
        <v>113</v>
      </c>
      <c r="E47" s="14" t="s">
        <v>114</v>
      </c>
      <c r="F47" s="37">
        <v>1490</v>
      </c>
      <c r="G47" s="23">
        <v>1456572.4</v>
      </c>
      <c r="H47" s="23">
        <v>0.04</v>
      </c>
      <c r="J47" s="31"/>
      <c r="K47" s="31"/>
    </row>
    <row r="48" spans="2:11" s="5" customFormat="1" ht="35.25" customHeight="1" x14ac:dyDescent="0.2">
      <c r="B48" s="11" t="s">
        <v>143</v>
      </c>
      <c r="C48" s="14" t="s">
        <v>144</v>
      </c>
      <c r="D48" s="14" t="s">
        <v>107</v>
      </c>
      <c r="E48" s="14" t="s">
        <v>108</v>
      </c>
      <c r="F48" s="37">
        <v>4900</v>
      </c>
      <c r="G48" s="23">
        <v>4447049.05</v>
      </c>
      <c r="H48" s="23">
        <v>0.12</v>
      </c>
      <c r="J48" s="31"/>
      <c r="K48" s="31"/>
    </row>
    <row r="49" spans="2:11" s="5" customFormat="1" ht="35.25" customHeight="1" x14ac:dyDescent="0.2">
      <c r="B49" s="11" t="s">
        <v>5</v>
      </c>
      <c r="C49" s="13"/>
      <c r="D49" s="13"/>
      <c r="E49" s="13"/>
      <c r="F49" s="38"/>
      <c r="G49" s="23">
        <f>SUM($G$32:$G$48)</f>
        <v>136930784.29000002</v>
      </c>
      <c r="H49" s="23">
        <f>(G49/$O$2) *100</f>
        <v>3.7408162057631</v>
      </c>
      <c r="J49" s="31"/>
      <c r="K49" s="31"/>
    </row>
    <row r="50" spans="2:11" s="5" customFormat="1" ht="35.25" customHeight="1" x14ac:dyDescent="0.2">
      <c r="B50" s="12" t="s">
        <v>15</v>
      </c>
      <c r="C50" s="13"/>
      <c r="D50" s="13"/>
      <c r="E50" s="13"/>
      <c r="F50" s="38"/>
      <c r="G50" s="23"/>
      <c r="H50" s="28"/>
      <c r="J50" s="31"/>
      <c r="K50" s="31"/>
    </row>
    <row r="51" spans="2:11" s="5" customFormat="1" ht="35.25" customHeight="1" x14ac:dyDescent="0.2">
      <c r="B51" s="11" t="s">
        <v>5</v>
      </c>
      <c r="C51" s="13"/>
      <c r="D51" s="13"/>
      <c r="E51" s="13"/>
      <c r="F51" s="38"/>
      <c r="G51" s="23"/>
      <c r="H51" s="23">
        <f>(G51/$O$2) *100</f>
        <v>0</v>
      </c>
      <c r="J51" s="31"/>
      <c r="K51" s="31"/>
    </row>
    <row r="52" spans="2:11" s="5" customFormat="1" ht="35.25" customHeight="1" x14ac:dyDescent="0.2">
      <c r="B52" s="10" t="s">
        <v>16</v>
      </c>
      <c r="C52" s="13"/>
      <c r="D52" s="13"/>
      <c r="E52" s="13"/>
      <c r="F52" s="38"/>
      <c r="G52" s="23"/>
      <c r="H52" s="28"/>
      <c r="J52" s="31"/>
      <c r="K52" s="31"/>
    </row>
    <row r="53" spans="2:11" s="5" customFormat="1" ht="35.25" customHeight="1" x14ac:dyDescent="0.2">
      <c r="B53" s="11" t="s">
        <v>145</v>
      </c>
      <c r="C53" s="14" t="s">
        <v>146</v>
      </c>
      <c r="D53" s="14" t="s">
        <v>147</v>
      </c>
      <c r="E53" s="14" t="s">
        <v>148</v>
      </c>
      <c r="F53" s="37">
        <v>11000</v>
      </c>
      <c r="G53" s="23">
        <v>10880287.33</v>
      </c>
      <c r="H53" s="23">
        <f t="shared" ref="H53:H116" si="0">(G53/$O$2) *100</f>
        <v>0.29723889612158827</v>
      </c>
      <c r="J53" s="31"/>
      <c r="K53" s="31"/>
    </row>
    <row r="54" spans="2:11" s="5" customFormat="1" ht="35.25" customHeight="1" x14ac:dyDescent="0.2">
      <c r="B54" s="11" t="s">
        <v>149</v>
      </c>
      <c r="C54" s="14" t="s">
        <v>150</v>
      </c>
      <c r="D54" s="14" t="s">
        <v>151</v>
      </c>
      <c r="E54" s="14" t="s">
        <v>152</v>
      </c>
      <c r="F54" s="37">
        <v>53474</v>
      </c>
      <c r="G54" s="23">
        <v>53601802.859999999</v>
      </c>
      <c r="H54" s="23">
        <f t="shared" si="0"/>
        <v>1.4643492610992832</v>
      </c>
      <c r="J54" s="31"/>
      <c r="K54" s="31"/>
    </row>
    <row r="55" spans="2:11" s="5" customFormat="1" ht="35.25" customHeight="1" x14ac:dyDescent="0.2">
      <c r="B55" s="11" t="s">
        <v>153</v>
      </c>
      <c r="C55" s="14" t="s">
        <v>154</v>
      </c>
      <c r="D55" s="14" t="s">
        <v>155</v>
      </c>
      <c r="E55" s="14" t="s">
        <v>156</v>
      </c>
      <c r="F55" s="37">
        <v>52964</v>
      </c>
      <c r="G55" s="23">
        <v>51955941.219999999</v>
      </c>
      <c r="H55" s="23">
        <f t="shared" si="0"/>
        <v>1.4193859175583854</v>
      </c>
      <c r="J55" s="31"/>
      <c r="K55" s="31"/>
    </row>
    <row r="56" spans="2:11" s="5" customFormat="1" ht="35.25" customHeight="1" x14ac:dyDescent="0.2">
      <c r="B56" s="11" t="s">
        <v>157</v>
      </c>
      <c r="C56" s="14" t="s">
        <v>158</v>
      </c>
      <c r="D56" s="14" t="s">
        <v>151</v>
      </c>
      <c r="E56" s="14" t="s">
        <v>152</v>
      </c>
      <c r="F56" s="37">
        <v>42853</v>
      </c>
      <c r="G56" s="23">
        <v>42861142.07</v>
      </c>
      <c r="H56" s="23">
        <f t="shared" si="0"/>
        <v>1.1709248266146082</v>
      </c>
      <c r="J56" s="31"/>
      <c r="K56" s="31"/>
    </row>
    <row r="57" spans="2:11" s="5" customFormat="1" ht="35.25" customHeight="1" x14ac:dyDescent="0.2">
      <c r="B57" s="11" t="s">
        <v>159</v>
      </c>
      <c r="C57" s="14" t="s">
        <v>160</v>
      </c>
      <c r="D57" s="14" t="s">
        <v>151</v>
      </c>
      <c r="E57" s="14" t="s">
        <v>152</v>
      </c>
      <c r="F57" s="37">
        <v>2800</v>
      </c>
      <c r="G57" s="23">
        <v>2802716</v>
      </c>
      <c r="H57" s="23">
        <f t="shared" si="0"/>
        <v>7.656748252275368E-2</v>
      </c>
      <c r="J57" s="31"/>
      <c r="K57" s="31"/>
    </row>
    <row r="58" spans="2:11" s="5" customFormat="1" ht="35.25" customHeight="1" x14ac:dyDescent="0.2">
      <c r="B58" s="11" t="s">
        <v>161</v>
      </c>
      <c r="C58" s="14" t="s">
        <v>162</v>
      </c>
      <c r="D58" s="14" t="s">
        <v>163</v>
      </c>
      <c r="E58" s="14" t="s">
        <v>164</v>
      </c>
      <c r="F58" s="37">
        <v>105050</v>
      </c>
      <c r="G58" s="23">
        <v>99571741.670000002</v>
      </c>
      <c r="H58" s="23">
        <f t="shared" si="0"/>
        <v>2.7202033991591978</v>
      </c>
      <c r="J58" s="31"/>
      <c r="K58" s="31"/>
    </row>
    <row r="59" spans="2:11" s="5" customFormat="1" ht="35.25" customHeight="1" x14ac:dyDescent="0.2">
      <c r="B59" s="11" t="s">
        <v>165</v>
      </c>
      <c r="C59" s="14" t="s">
        <v>166</v>
      </c>
      <c r="D59" s="14" t="s">
        <v>147</v>
      </c>
      <c r="E59" s="14" t="s">
        <v>148</v>
      </c>
      <c r="F59" s="37">
        <v>32495</v>
      </c>
      <c r="G59" s="23">
        <v>31371972.800000001</v>
      </c>
      <c r="H59" s="23">
        <f t="shared" si="0"/>
        <v>0.85705186649960396</v>
      </c>
      <c r="J59" s="31"/>
      <c r="K59" s="31"/>
    </row>
    <row r="60" spans="2:11" s="5" customFormat="1" ht="35.25" customHeight="1" x14ac:dyDescent="0.2">
      <c r="B60" s="11" t="s">
        <v>167</v>
      </c>
      <c r="C60" s="14" t="s">
        <v>168</v>
      </c>
      <c r="D60" s="14" t="s">
        <v>163</v>
      </c>
      <c r="E60" s="14" t="s">
        <v>164</v>
      </c>
      <c r="F60" s="37">
        <v>14500</v>
      </c>
      <c r="G60" s="23">
        <v>13806266.58</v>
      </c>
      <c r="H60" s="23">
        <f t="shared" si="0"/>
        <v>0.37717381107062875</v>
      </c>
      <c r="J60" s="31"/>
      <c r="K60" s="31"/>
    </row>
    <row r="61" spans="2:11" s="5" customFormat="1" ht="35.25" customHeight="1" x14ac:dyDescent="0.2">
      <c r="B61" s="11" t="s">
        <v>169</v>
      </c>
      <c r="C61" s="14" t="s">
        <v>170</v>
      </c>
      <c r="D61" s="14" t="s">
        <v>163</v>
      </c>
      <c r="E61" s="14" t="s">
        <v>164</v>
      </c>
      <c r="F61" s="37">
        <v>9998</v>
      </c>
      <c r="G61" s="23">
        <v>10194660.66</v>
      </c>
      <c r="H61" s="23">
        <f t="shared" si="0"/>
        <v>0.27850824054593992</v>
      </c>
      <c r="J61" s="31"/>
      <c r="K61" s="31"/>
    </row>
    <row r="62" spans="2:11" s="5" customFormat="1" ht="35.25" customHeight="1" x14ac:dyDescent="0.2">
      <c r="B62" s="11" t="s">
        <v>171</v>
      </c>
      <c r="C62" s="14" t="s">
        <v>172</v>
      </c>
      <c r="D62" s="14" t="s">
        <v>147</v>
      </c>
      <c r="E62" s="14" t="s">
        <v>148</v>
      </c>
      <c r="F62" s="37">
        <v>435</v>
      </c>
      <c r="G62" s="23">
        <v>409652.55</v>
      </c>
      <c r="H62" s="23">
        <f t="shared" si="0"/>
        <v>1.1191310308474523E-2</v>
      </c>
      <c r="J62" s="31"/>
      <c r="K62" s="31"/>
    </row>
    <row r="63" spans="2:11" s="5" customFormat="1" ht="35.25" customHeight="1" x14ac:dyDescent="0.2">
      <c r="B63" s="11" t="s">
        <v>173</v>
      </c>
      <c r="C63" s="14" t="s">
        <v>174</v>
      </c>
      <c r="D63" s="14" t="s">
        <v>175</v>
      </c>
      <c r="E63" s="14" t="s">
        <v>176</v>
      </c>
      <c r="F63" s="37">
        <v>11050</v>
      </c>
      <c r="G63" s="23">
        <v>10421034</v>
      </c>
      <c r="H63" s="23">
        <f t="shared" si="0"/>
        <v>0.28469254061561072</v>
      </c>
      <c r="J63" s="31"/>
      <c r="K63" s="31"/>
    </row>
    <row r="64" spans="2:11" s="5" customFormat="1" ht="35.25" customHeight="1" x14ac:dyDescent="0.2">
      <c r="B64" s="11" t="s">
        <v>177</v>
      </c>
      <c r="C64" s="14" t="s">
        <v>178</v>
      </c>
      <c r="D64" s="14" t="s">
        <v>179</v>
      </c>
      <c r="E64" s="14" t="s">
        <v>180</v>
      </c>
      <c r="F64" s="37">
        <v>12900</v>
      </c>
      <c r="G64" s="23">
        <v>12625875</v>
      </c>
      <c r="H64" s="23">
        <f t="shared" si="0"/>
        <v>0.34492665806916317</v>
      </c>
      <c r="J64" s="31"/>
      <c r="K64" s="31"/>
    </row>
    <row r="65" spans="1:15" s="5" customFormat="1" ht="35.25" customHeight="1" x14ac:dyDescent="0.2">
      <c r="B65" s="11" t="s">
        <v>181</v>
      </c>
      <c r="C65" s="14" t="s">
        <v>182</v>
      </c>
      <c r="D65" s="14" t="s">
        <v>183</v>
      </c>
      <c r="E65" s="14" t="s">
        <v>184</v>
      </c>
      <c r="F65" s="37">
        <v>2825</v>
      </c>
      <c r="G65" s="23">
        <v>2832208.2</v>
      </c>
      <c r="H65" s="23">
        <f t="shared" si="0"/>
        <v>7.7373180819711909E-2</v>
      </c>
      <c r="J65" s="31"/>
      <c r="K65" s="31"/>
    </row>
    <row r="66" spans="1:15" s="5" customFormat="1" ht="35.25" customHeight="1" x14ac:dyDescent="0.2">
      <c r="B66" s="11" t="s">
        <v>185</v>
      </c>
      <c r="C66" s="14" t="s">
        <v>186</v>
      </c>
      <c r="D66" s="14" t="s">
        <v>187</v>
      </c>
      <c r="E66" s="14" t="s">
        <v>188</v>
      </c>
      <c r="F66" s="37">
        <v>50000</v>
      </c>
      <c r="G66" s="23">
        <v>52264500</v>
      </c>
      <c r="H66" s="23">
        <f t="shared" si="0"/>
        <v>1.4278154441300726</v>
      </c>
      <c r="J66" s="31"/>
      <c r="K66" s="31"/>
    </row>
    <row r="67" spans="1:15" s="5" customFormat="1" ht="35.25" customHeight="1" x14ac:dyDescent="0.2">
      <c r="B67" s="11" t="s">
        <v>189</v>
      </c>
      <c r="C67" s="14" t="s">
        <v>190</v>
      </c>
      <c r="D67" s="14" t="s">
        <v>191</v>
      </c>
      <c r="E67" s="14" t="s">
        <v>192</v>
      </c>
      <c r="F67" s="37">
        <v>60392</v>
      </c>
      <c r="G67" s="23">
        <v>58959389.140000001</v>
      </c>
      <c r="H67" s="23">
        <f t="shared" si="0"/>
        <v>1.6107133214814429</v>
      </c>
      <c r="J67" s="31"/>
      <c r="K67" s="31"/>
    </row>
    <row r="68" spans="1:15" s="5" customFormat="1" ht="35.25" customHeight="1" x14ac:dyDescent="0.2">
      <c r="B68" s="11" t="s">
        <v>193</v>
      </c>
      <c r="C68" s="14" t="s">
        <v>194</v>
      </c>
      <c r="D68" s="14" t="s">
        <v>195</v>
      </c>
      <c r="E68" s="14" t="s">
        <v>196</v>
      </c>
      <c r="F68" s="37">
        <v>27267</v>
      </c>
      <c r="G68" s="23">
        <v>25713053.670000002</v>
      </c>
      <c r="H68" s="23">
        <f t="shared" si="0"/>
        <v>0.70245568494430144</v>
      </c>
      <c r="J68" s="31"/>
      <c r="K68" s="31"/>
    </row>
    <row r="69" spans="1:15" s="7" customFormat="1" ht="35.25" customHeight="1" x14ac:dyDescent="0.2">
      <c r="A69" s="5"/>
      <c r="B69" s="11" t="s">
        <v>197</v>
      </c>
      <c r="C69" s="14" t="s">
        <v>198</v>
      </c>
      <c r="D69" s="14" t="s">
        <v>199</v>
      </c>
      <c r="E69" s="14" t="s">
        <v>200</v>
      </c>
      <c r="F69" s="37">
        <v>4000</v>
      </c>
      <c r="G69" s="23">
        <v>3743040</v>
      </c>
      <c r="H69" s="23">
        <f t="shared" si="0"/>
        <v>0.10225622210097918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1" t="s">
        <v>201</v>
      </c>
      <c r="C70" s="14" t="s">
        <v>202</v>
      </c>
      <c r="D70" s="14" t="s">
        <v>203</v>
      </c>
      <c r="E70" s="14" t="s">
        <v>204</v>
      </c>
      <c r="F70" s="37">
        <v>15200</v>
      </c>
      <c r="G70" s="23">
        <v>14234952</v>
      </c>
      <c r="H70" s="23">
        <f t="shared" si="0"/>
        <v>0.38888508092587248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205</v>
      </c>
      <c r="C71" s="14" t="s">
        <v>206</v>
      </c>
      <c r="D71" s="14" t="s">
        <v>207</v>
      </c>
      <c r="E71" s="14" t="s">
        <v>208</v>
      </c>
      <c r="F71" s="37">
        <v>103</v>
      </c>
      <c r="G71" s="23">
        <v>98425.77</v>
      </c>
      <c r="H71" s="23">
        <f t="shared" si="0"/>
        <v>2.6888965647120771E-3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1" t="s">
        <v>209</v>
      </c>
      <c r="C72" s="14" t="s">
        <v>210</v>
      </c>
      <c r="D72" s="14" t="s">
        <v>211</v>
      </c>
      <c r="E72" s="14" t="s">
        <v>212</v>
      </c>
      <c r="F72" s="37">
        <v>56301</v>
      </c>
      <c r="G72" s="23">
        <v>55620883.920000002</v>
      </c>
      <c r="H72" s="23">
        <f t="shared" si="0"/>
        <v>1.5195085971767071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213</v>
      </c>
      <c r="C73" s="14" t="s">
        <v>214</v>
      </c>
      <c r="D73" s="14" t="s">
        <v>147</v>
      </c>
      <c r="E73" s="14" t="s">
        <v>148</v>
      </c>
      <c r="F73" s="37">
        <v>9000</v>
      </c>
      <c r="G73" s="23">
        <v>9149130</v>
      </c>
      <c r="H73" s="23">
        <f t="shared" si="0"/>
        <v>0.2499453570655755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1" t="s">
        <v>215</v>
      </c>
      <c r="C74" s="14" t="s">
        <v>216</v>
      </c>
      <c r="D74" s="14" t="s">
        <v>217</v>
      </c>
      <c r="E74" s="14" t="s">
        <v>218</v>
      </c>
      <c r="F74" s="37">
        <v>3721</v>
      </c>
      <c r="G74" s="23">
        <v>3598318.63</v>
      </c>
      <c r="H74" s="23">
        <f t="shared" si="0"/>
        <v>9.8302574650383404E-2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219</v>
      </c>
      <c r="C75" s="14" t="s">
        <v>220</v>
      </c>
      <c r="D75" s="14" t="s">
        <v>221</v>
      </c>
      <c r="E75" s="14" t="s">
        <v>222</v>
      </c>
      <c r="F75" s="37">
        <v>3000</v>
      </c>
      <c r="G75" s="23">
        <v>3018060</v>
      </c>
      <c r="H75" s="23">
        <f t="shared" si="0"/>
        <v>8.2450471721937577E-2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223</v>
      </c>
      <c r="C76" s="14" t="s">
        <v>224</v>
      </c>
      <c r="D76" s="14" t="s">
        <v>225</v>
      </c>
      <c r="E76" s="14" t="s">
        <v>226</v>
      </c>
      <c r="F76" s="37">
        <v>17760</v>
      </c>
      <c r="G76" s="23">
        <v>17746147.199999999</v>
      </c>
      <c r="H76" s="23">
        <f t="shared" si="0"/>
        <v>0.48480752797722432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227</v>
      </c>
      <c r="C77" s="14" t="s">
        <v>228</v>
      </c>
      <c r="D77" s="14" t="s">
        <v>225</v>
      </c>
      <c r="E77" s="14" t="s">
        <v>226</v>
      </c>
      <c r="F77" s="37">
        <v>10224</v>
      </c>
      <c r="G77" s="23">
        <v>9985814.2400000002</v>
      </c>
      <c r="H77" s="23">
        <f t="shared" si="0"/>
        <v>0.27280275892978989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229</v>
      </c>
      <c r="C78" s="14" t="s">
        <v>230</v>
      </c>
      <c r="D78" s="14" t="s">
        <v>187</v>
      </c>
      <c r="E78" s="14" t="s">
        <v>188</v>
      </c>
      <c r="F78" s="37">
        <v>18220</v>
      </c>
      <c r="G78" s="23">
        <v>18908856.199999999</v>
      </c>
      <c r="H78" s="23">
        <f t="shared" si="0"/>
        <v>0.51657161004495733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231</v>
      </c>
      <c r="C79" s="14" t="s">
        <v>232</v>
      </c>
      <c r="D79" s="14" t="s">
        <v>233</v>
      </c>
      <c r="E79" s="14" t="s">
        <v>234</v>
      </c>
      <c r="F79" s="37">
        <v>30000</v>
      </c>
      <c r="G79" s="23">
        <v>29201700</v>
      </c>
      <c r="H79" s="23">
        <f t="shared" si="0"/>
        <v>0.79776211873935721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235</v>
      </c>
      <c r="C80" s="14" t="s">
        <v>236</v>
      </c>
      <c r="D80" s="14" t="s">
        <v>237</v>
      </c>
      <c r="E80" s="14" t="s">
        <v>238</v>
      </c>
      <c r="F80" s="37">
        <v>81250</v>
      </c>
      <c r="G80" s="23">
        <v>82151062.5</v>
      </c>
      <c r="H80" s="23">
        <f t="shared" si="0"/>
        <v>2.2442873420619129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239</v>
      </c>
      <c r="C81" s="14" t="s">
        <v>240</v>
      </c>
      <c r="D81" s="14" t="s">
        <v>207</v>
      </c>
      <c r="E81" s="14" t="s">
        <v>208</v>
      </c>
      <c r="F81" s="37">
        <v>3000</v>
      </c>
      <c r="G81" s="23">
        <v>2837760</v>
      </c>
      <c r="H81" s="23">
        <f t="shared" si="0"/>
        <v>7.752485061053975E-2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241</v>
      </c>
      <c r="C82" s="14" t="s">
        <v>242</v>
      </c>
      <c r="D82" s="14" t="s">
        <v>243</v>
      </c>
      <c r="E82" s="14" t="s">
        <v>244</v>
      </c>
      <c r="F82" s="37">
        <v>11950</v>
      </c>
      <c r="G82" s="23">
        <v>11621375</v>
      </c>
      <c r="H82" s="23">
        <f t="shared" si="0"/>
        <v>0.31748469242080418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1" t="s">
        <v>245</v>
      </c>
      <c r="C83" s="14" t="s">
        <v>246</v>
      </c>
      <c r="D83" s="14" t="s">
        <v>221</v>
      </c>
      <c r="E83" s="14" t="s">
        <v>222</v>
      </c>
      <c r="F83" s="37">
        <v>8000</v>
      </c>
      <c r="G83" s="23">
        <v>7925038.2400000002</v>
      </c>
      <c r="H83" s="23">
        <f t="shared" si="0"/>
        <v>0.21650435753510336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247</v>
      </c>
      <c r="C84" s="14" t="s">
        <v>248</v>
      </c>
      <c r="D84" s="14" t="s">
        <v>225</v>
      </c>
      <c r="E84" s="14" t="s">
        <v>226</v>
      </c>
      <c r="F84" s="37">
        <v>14275</v>
      </c>
      <c r="G84" s="23">
        <v>14513820.75</v>
      </c>
      <c r="H84" s="23">
        <f t="shared" si="0"/>
        <v>0.39650350467689371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249</v>
      </c>
      <c r="C85" s="14" t="s">
        <v>250</v>
      </c>
      <c r="D85" s="14" t="s">
        <v>225</v>
      </c>
      <c r="E85" s="14" t="s">
        <v>226</v>
      </c>
      <c r="F85" s="37">
        <v>45000</v>
      </c>
      <c r="G85" s="23">
        <v>40502700</v>
      </c>
      <c r="H85" s="23">
        <f t="shared" si="0"/>
        <v>1.1064944769196507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1" t="s">
        <v>251</v>
      </c>
      <c r="C86" s="14" t="s">
        <v>252</v>
      </c>
      <c r="D86" s="14" t="s">
        <v>183</v>
      </c>
      <c r="E86" s="14" t="s">
        <v>184</v>
      </c>
      <c r="F86" s="37">
        <v>23</v>
      </c>
      <c r="G86" s="23">
        <v>23260.48</v>
      </c>
      <c r="H86" s="23">
        <f t="shared" si="0"/>
        <v>6.354537512437441E-4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253</v>
      </c>
      <c r="C87" s="14" t="s">
        <v>254</v>
      </c>
      <c r="D87" s="14" t="s">
        <v>255</v>
      </c>
      <c r="E87" s="14" t="s">
        <v>256</v>
      </c>
      <c r="F87" s="37">
        <v>30991</v>
      </c>
      <c r="G87" s="23">
        <v>30122942.09</v>
      </c>
      <c r="H87" s="23">
        <f t="shared" si="0"/>
        <v>0.82292955904558174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257</v>
      </c>
      <c r="C88" s="14" t="s">
        <v>258</v>
      </c>
      <c r="D88" s="14" t="s">
        <v>259</v>
      </c>
      <c r="E88" s="14" t="s">
        <v>260</v>
      </c>
      <c r="F88" s="37">
        <v>2166</v>
      </c>
      <c r="G88" s="23">
        <v>2203514.86</v>
      </c>
      <c r="H88" s="23">
        <f t="shared" si="0"/>
        <v>6.0197888595090628E-2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261</v>
      </c>
      <c r="C89" s="14" t="s">
        <v>262</v>
      </c>
      <c r="D89" s="14" t="s">
        <v>233</v>
      </c>
      <c r="E89" s="14" t="s">
        <v>234</v>
      </c>
      <c r="F89" s="37">
        <v>3520</v>
      </c>
      <c r="G89" s="23">
        <v>3293990</v>
      </c>
      <c r="H89" s="23">
        <f t="shared" si="0"/>
        <v>8.9988611673507204E-2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1" t="s">
        <v>263</v>
      </c>
      <c r="C90" s="14" t="s">
        <v>264</v>
      </c>
      <c r="D90" s="14" t="s">
        <v>233</v>
      </c>
      <c r="E90" s="14" t="s">
        <v>234</v>
      </c>
      <c r="F90" s="37">
        <v>3200</v>
      </c>
      <c r="G90" s="23">
        <v>2895968</v>
      </c>
      <c r="H90" s="23">
        <f t="shared" si="0"/>
        <v>7.911503670955386E-2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265</v>
      </c>
      <c r="C91" s="14" t="s">
        <v>266</v>
      </c>
      <c r="D91" s="14" t="s">
        <v>207</v>
      </c>
      <c r="E91" s="14" t="s">
        <v>208</v>
      </c>
      <c r="F91" s="37">
        <v>23375</v>
      </c>
      <c r="G91" s="23">
        <v>22791196.25</v>
      </c>
      <c r="H91" s="23">
        <f t="shared" si="0"/>
        <v>0.62263337439274058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1" t="s">
        <v>267</v>
      </c>
      <c r="C92" s="14" t="s">
        <v>268</v>
      </c>
      <c r="D92" s="14" t="s">
        <v>211</v>
      </c>
      <c r="E92" s="14" t="s">
        <v>212</v>
      </c>
      <c r="F92" s="37">
        <v>10000</v>
      </c>
      <c r="G92" s="23">
        <v>9903300</v>
      </c>
      <c r="H92" s="23">
        <f t="shared" si="0"/>
        <v>0.27054854993070526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269</v>
      </c>
      <c r="C93" s="14" t="s">
        <v>270</v>
      </c>
      <c r="D93" s="14" t="s">
        <v>155</v>
      </c>
      <c r="E93" s="14" t="s">
        <v>156</v>
      </c>
      <c r="F93" s="37">
        <v>1900</v>
      </c>
      <c r="G93" s="23">
        <v>1862285</v>
      </c>
      <c r="H93" s="23">
        <f t="shared" si="0"/>
        <v>5.087581980831677E-2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1" t="s">
        <v>271</v>
      </c>
      <c r="C94" s="14" t="s">
        <v>272</v>
      </c>
      <c r="D94" s="14" t="s">
        <v>225</v>
      </c>
      <c r="E94" s="14" t="s">
        <v>226</v>
      </c>
      <c r="F94" s="37">
        <v>18878</v>
      </c>
      <c r="G94" s="23">
        <v>17968580.620000001</v>
      </c>
      <c r="H94" s="23">
        <f t="shared" si="0"/>
        <v>0.4908841932541651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1" t="s">
        <v>273</v>
      </c>
      <c r="C95" s="14" t="s">
        <v>274</v>
      </c>
      <c r="D95" s="14" t="s">
        <v>225</v>
      </c>
      <c r="E95" s="14" t="s">
        <v>226</v>
      </c>
      <c r="F95" s="37">
        <v>9447</v>
      </c>
      <c r="G95" s="23">
        <v>9166522.8200000003</v>
      </c>
      <c r="H95" s="23">
        <f t="shared" si="0"/>
        <v>0.25042051203717142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1" t="s">
        <v>275</v>
      </c>
      <c r="C96" s="14" t="s">
        <v>276</v>
      </c>
      <c r="D96" s="14" t="s">
        <v>277</v>
      </c>
      <c r="E96" s="14" t="s">
        <v>278</v>
      </c>
      <c r="F96" s="37">
        <v>6580</v>
      </c>
      <c r="G96" s="23">
        <v>6577170.5999999996</v>
      </c>
      <c r="H96" s="23">
        <f t="shared" si="0"/>
        <v>0.17968192102398867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1" t="s">
        <v>279</v>
      </c>
      <c r="C97" s="14" t="s">
        <v>280</v>
      </c>
      <c r="D97" s="14" t="s">
        <v>281</v>
      </c>
      <c r="E97" s="14" t="s">
        <v>282</v>
      </c>
      <c r="F97" s="37">
        <v>600</v>
      </c>
      <c r="G97" s="23">
        <v>598835.43999999994</v>
      </c>
      <c r="H97" s="23">
        <f t="shared" si="0"/>
        <v>1.6359603358387188E-2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1" t="s">
        <v>283</v>
      </c>
      <c r="C98" s="14" t="s">
        <v>284</v>
      </c>
      <c r="D98" s="14" t="s">
        <v>285</v>
      </c>
      <c r="E98" s="14" t="s">
        <v>286</v>
      </c>
      <c r="F98" s="37">
        <v>20500</v>
      </c>
      <c r="G98" s="23">
        <v>20483190</v>
      </c>
      <c r="H98" s="23">
        <f t="shared" si="0"/>
        <v>0.55958088237810866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1" t="s">
        <v>287</v>
      </c>
      <c r="C99" s="14" t="s">
        <v>288</v>
      </c>
      <c r="D99" s="14" t="s">
        <v>233</v>
      </c>
      <c r="E99" s="14" t="s">
        <v>234</v>
      </c>
      <c r="F99" s="37">
        <v>9500</v>
      </c>
      <c r="G99" s="23">
        <v>8855140</v>
      </c>
      <c r="H99" s="23">
        <f t="shared" si="0"/>
        <v>0.24191383543196568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1" t="s">
        <v>289</v>
      </c>
      <c r="C100" s="14" t="s">
        <v>290</v>
      </c>
      <c r="D100" s="14" t="s">
        <v>233</v>
      </c>
      <c r="E100" s="14" t="s">
        <v>234</v>
      </c>
      <c r="F100" s="37">
        <v>40000</v>
      </c>
      <c r="G100" s="23">
        <v>35201200</v>
      </c>
      <c r="H100" s="23">
        <f t="shared" si="0"/>
        <v>0.96166263930414531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1" t="s">
        <v>291</v>
      </c>
      <c r="C101" s="14" t="s">
        <v>292</v>
      </c>
      <c r="D101" s="14" t="s">
        <v>237</v>
      </c>
      <c r="E101" s="14" t="s">
        <v>238</v>
      </c>
      <c r="F101" s="37">
        <v>3000</v>
      </c>
      <c r="G101" s="23">
        <v>2949076.83</v>
      </c>
      <c r="H101" s="23">
        <f t="shared" si="0"/>
        <v>8.0565918430295064E-2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1" t="s">
        <v>293</v>
      </c>
      <c r="C102" s="14" t="s">
        <v>294</v>
      </c>
      <c r="D102" s="14" t="s">
        <v>211</v>
      </c>
      <c r="E102" s="14" t="s">
        <v>212</v>
      </c>
      <c r="F102" s="37">
        <v>10839</v>
      </c>
      <c r="G102" s="23">
        <v>10449005.300000001</v>
      </c>
      <c r="H102" s="23">
        <f t="shared" si="0"/>
        <v>0.28545668939982172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5"/>
      <c r="B103" s="11" t="s">
        <v>295</v>
      </c>
      <c r="C103" s="14" t="s">
        <v>296</v>
      </c>
      <c r="D103" s="14" t="s">
        <v>297</v>
      </c>
      <c r="E103" s="14" t="s">
        <v>298</v>
      </c>
      <c r="F103" s="37">
        <v>63142</v>
      </c>
      <c r="G103" s="23">
        <v>56959862.640000001</v>
      </c>
      <c r="H103" s="23">
        <f t="shared" si="0"/>
        <v>1.5560881970155558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">
      <c r="A104" s="5"/>
      <c r="B104" s="11" t="s">
        <v>299</v>
      </c>
      <c r="C104" s="14" t="s">
        <v>300</v>
      </c>
      <c r="D104" s="14" t="s">
        <v>155</v>
      </c>
      <c r="E104" s="14" t="s">
        <v>156</v>
      </c>
      <c r="F104" s="37">
        <v>85940</v>
      </c>
      <c r="G104" s="23">
        <v>82820378</v>
      </c>
      <c r="H104" s="23">
        <f t="shared" si="0"/>
        <v>2.2625723922947794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">
      <c r="A105" s="5"/>
      <c r="B105" s="11" t="s">
        <v>301</v>
      </c>
      <c r="C105" s="14" t="s">
        <v>302</v>
      </c>
      <c r="D105" s="14" t="s">
        <v>281</v>
      </c>
      <c r="E105" s="14" t="s">
        <v>282</v>
      </c>
      <c r="F105" s="37">
        <v>12160</v>
      </c>
      <c r="G105" s="23">
        <v>12075339.77</v>
      </c>
      <c r="H105" s="23">
        <f t="shared" si="0"/>
        <v>0.32988656959741464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">
      <c r="A106" s="5"/>
      <c r="B106" s="11" t="s">
        <v>303</v>
      </c>
      <c r="C106" s="14" t="s">
        <v>304</v>
      </c>
      <c r="D106" s="14" t="s">
        <v>305</v>
      </c>
      <c r="E106" s="14" t="s">
        <v>306</v>
      </c>
      <c r="F106" s="37">
        <v>5270</v>
      </c>
      <c r="G106" s="23">
        <v>5108984.42</v>
      </c>
      <c r="H106" s="23">
        <f t="shared" si="0"/>
        <v>0.13957249870745764</v>
      </c>
      <c r="I106" s="5"/>
      <c r="J106" s="31"/>
      <c r="K106" s="31"/>
      <c r="L106" s="5"/>
      <c r="M106" s="5"/>
      <c r="N106" s="5"/>
      <c r="O106" s="5"/>
    </row>
    <row r="107" spans="1:15" ht="35.25" customHeight="1" x14ac:dyDescent="0.2">
      <c r="A107" s="5"/>
      <c r="B107" s="11" t="s">
        <v>307</v>
      </c>
      <c r="C107" s="14" t="s">
        <v>308</v>
      </c>
      <c r="D107" s="14" t="s">
        <v>233</v>
      </c>
      <c r="E107" s="14" t="s">
        <v>234</v>
      </c>
      <c r="F107" s="37">
        <v>300</v>
      </c>
      <c r="G107" s="23">
        <v>299157</v>
      </c>
      <c r="H107" s="23">
        <f t="shared" si="0"/>
        <v>8.172679061688528E-3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">
      <c r="A108" s="5"/>
      <c r="B108" s="11" t="s">
        <v>309</v>
      </c>
      <c r="C108" s="14" t="s">
        <v>310</v>
      </c>
      <c r="D108" s="14" t="s">
        <v>207</v>
      </c>
      <c r="E108" s="14" t="s">
        <v>208</v>
      </c>
      <c r="F108" s="37">
        <v>4400</v>
      </c>
      <c r="G108" s="23">
        <v>4322162.8</v>
      </c>
      <c r="H108" s="23">
        <f t="shared" si="0"/>
        <v>0.11807729525556501</v>
      </c>
      <c r="I108" s="5"/>
      <c r="J108" s="31"/>
      <c r="K108" s="31"/>
      <c r="L108" s="5"/>
      <c r="M108" s="5"/>
      <c r="N108" s="5"/>
      <c r="O108" s="5"/>
    </row>
    <row r="109" spans="1:15" ht="35.25" customHeight="1" x14ac:dyDescent="0.2">
      <c r="A109" s="5"/>
      <c r="B109" s="11" t="s">
        <v>311</v>
      </c>
      <c r="C109" s="14" t="s">
        <v>312</v>
      </c>
      <c r="D109" s="14" t="s">
        <v>225</v>
      </c>
      <c r="E109" s="14" t="s">
        <v>226</v>
      </c>
      <c r="F109" s="37">
        <v>23950</v>
      </c>
      <c r="G109" s="23">
        <v>22223444.5</v>
      </c>
      <c r="H109" s="23">
        <f t="shared" si="0"/>
        <v>0.60712294729438754</v>
      </c>
      <c r="I109" s="5"/>
      <c r="J109" s="31"/>
      <c r="K109" s="31"/>
      <c r="L109" s="5"/>
      <c r="M109" s="5"/>
      <c r="N109" s="5"/>
      <c r="O109" s="5"/>
    </row>
    <row r="110" spans="1:15" ht="35.25" customHeight="1" x14ac:dyDescent="0.2">
      <c r="A110" s="5"/>
      <c r="B110" s="11" t="s">
        <v>313</v>
      </c>
      <c r="C110" s="14" t="s">
        <v>314</v>
      </c>
      <c r="D110" s="14" t="s">
        <v>315</v>
      </c>
      <c r="E110" s="14" t="s">
        <v>316</v>
      </c>
      <c r="F110" s="37">
        <v>50000</v>
      </c>
      <c r="G110" s="23">
        <v>49575000</v>
      </c>
      <c r="H110" s="23">
        <f t="shared" si="0"/>
        <v>1.3543409129093045</v>
      </c>
      <c r="I110" s="5"/>
      <c r="J110" s="31"/>
      <c r="K110" s="31"/>
      <c r="L110" s="5"/>
      <c r="M110" s="5"/>
      <c r="N110" s="5"/>
      <c r="O110" s="5"/>
    </row>
    <row r="111" spans="1:15" ht="35.25" customHeight="1" x14ac:dyDescent="0.2">
      <c r="A111" s="5"/>
      <c r="B111" s="11" t="s">
        <v>317</v>
      </c>
      <c r="C111" s="14" t="s">
        <v>318</v>
      </c>
      <c r="D111" s="14" t="s">
        <v>277</v>
      </c>
      <c r="E111" s="14" t="s">
        <v>278</v>
      </c>
      <c r="F111" s="37">
        <v>11100</v>
      </c>
      <c r="G111" s="23">
        <v>10017084</v>
      </c>
      <c r="H111" s="23">
        <f t="shared" si="0"/>
        <v>0.27365701844173851</v>
      </c>
      <c r="I111" s="5"/>
      <c r="J111" s="31"/>
      <c r="K111" s="31"/>
      <c r="L111" s="5"/>
      <c r="M111" s="5"/>
      <c r="N111" s="5"/>
      <c r="O111" s="5"/>
    </row>
    <row r="112" spans="1:15" ht="35.25" customHeight="1" x14ac:dyDescent="0.2">
      <c r="A112" s="5"/>
      <c r="B112" s="11" t="s">
        <v>319</v>
      </c>
      <c r="C112" s="14" t="s">
        <v>320</v>
      </c>
      <c r="D112" s="14" t="s">
        <v>259</v>
      </c>
      <c r="E112" s="14" t="s">
        <v>260</v>
      </c>
      <c r="F112" s="37">
        <v>2749</v>
      </c>
      <c r="G112" s="23">
        <v>2596760.38</v>
      </c>
      <c r="H112" s="23">
        <f t="shared" si="0"/>
        <v>7.0940974758566047E-2</v>
      </c>
      <c r="I112" s="5"/>
      <c r="J112" s="31"/>
      <c r="K112" s="31"/>
      <c r="L112" s="5"/>
      <c r="M112" s="5"/>
      <c r="N112" s="5"/>
      <c r="O112" s="5"/>
    </row>
    <row r="113" spans="1:15" ht="35.25" customHeight="1" x14ac:dyDescent="0.2">
      <c r="A113" s="5"/>
      <c r="B113" s="11" t="s">
        <v>321</v>
      </c>
      <c r="C113" s="14" t="s">
        <v>322</v>
      </c>
      <c r="D113" s="14" t="s">
        <v>285</v>
      </c>
      <c r="E113" s="14" t="s">
        <v>286</v>
      </c>
      <c r="F113" s="37">
        <v>750</v>
      </c>
      <c r="G113" s="23">
        <v>730918.18</v>
      </c>
      <c r="H113" s="23">
        <f t="shared" si="0"/>
        <v>1.9967975696685979E-2</v>
      </c>
      <c r="I113" s="5"/>
      <c r="J113" s="31"/>
      <c r="K113" s="31"/>
      <c r="L113" s="5"/>
      <c r="M113" s="5"/>
      <c r="N113" s="5"/>
      <c r="O113" s="5"/>
    </row>
    <row r="114" spans="1:15" ht="35.25" customHeight="1" x14ac:dyDescent="0.2">
      <c r="A114" s="5"/>
      <c r="B114" s="11" t="s">
        <v>323</v>
      </c>
      <c r="C114" s="14" t="s">
        <v>324</v>
      </c>
      <c r="D114" s="14" t="s">
        <v>237</v>
      </c>
      <c r="E114" s="14" t="s">
        <v>238</v>
      </c>
      <c r="F114" s="37">
        <v>10350</v>
      </c>
      <c r="G114" s="23">
        <v>10568938.210000001</v>
      </c>
      <c r="H114" s="23">
        <f t="shared" si="0"/>
        <v>0.28873314016769402</v>
      </c>
      <c r="I114" s="5"/>
      <c r="J114" s="31"/>
      <c r="K114" s="31"/>
      <c r="L114" s="5"/>
      <c r="M114" s="5"/>
      <c r="N114" s="5"/>
      <c r="O114" s="5"/>
    </row>
    <row r="115" spans="1:15" ht="35.25" customHeight="1" x14ac:dyDescent="0.2">
      <c r="A115" s="5"/>
      <c r="B115" s="11" t="s">
        <v>325</v>
      </c>
      <c r="C115" s="14" t="s">
        <v>326</v>
      </c>
      <c r="D115" s="14" t="s">
        <v>147</v>
      </c>
      <c r="E115" s="14" t="s">
        <v>148</v>
      </c>
      <c r="F115" s="37">
        <v>30550</v>
      </c>
      <c r="G115" s="23">
        <v>29625747.300000001</v>
      </c>
      <c r="H115" s="23">
        <f t="shared" si="0"/>
        <v>0.80934667965511575</v>
      </c>
      <c r="I115" s="5"/>
      <c r="J115" s="31"/>
      <c r="K115" s="31"/>
      <c r="L115" s="5"/>
      <c r="M115" s="5"/>
      <c r="N115" s="5"/>
      <c r="O115" s="5"/>
    </row>
    <row r="116" spans="1:15" ht="35.25" customHeight="1" x14ac:dyDescent="0.2">
      <c r="A116" s="5"/>
      <c r="B116" s="11" t="s">
        <v>327</v>
      </c>
      <c r="C116" s="14" t="s">
        <v>328</v>
      </c>
      <c r="D116" s="14" t="s">
        <v>329</v>
      </c>
      <c r="E116" s="14" t="s">
        <v>330</v>
      </c>
      <c r="F116" s="37">
        <v>17415</v>
      </c>
      <c r="G116" s="23">
        <v>17239630.949999999</v>
      </c>
      <c r="H116" s="23">
        <f t="shared" si="0"/>
        <v>0.47096999534125056</v>
      </c>
      <c r="I116" s="5"/>
      <c r="J116" s="31"/>
      <c r="K116" s="31"/>
      <c r="L116" s="5"/>
      <c r="M116" s="5"/>
      <c r="N116" s="5"/>
      <c r="O116" s="5"/>
    </row>
    <row r="117" spans="1:15" ht="35.25" customHeight="1" x14ac:dyDescent="0.2">
      <c r="A117" s="5"/>
      <c r="B117" s="11" t="s">
        <v>331</v>
      </c>
      <c r="C117" s="14" t="s">
        <v>332</v>
      </c>
      <c r="D117" s="14" t="s">
        <v>237</v>
      </c>
      <c r="E117" s="14" t="s">
        <v>238</v>
      </c>
      <c r="F117" s="37">
        <v>10700</v>
      </c>
      <c r="G117" s="23">
        <v>10024382.74</v>
      </c>
      <c r="H117" s="23">
        <f t="shared" ref="H117:H137" si="1">(G117/$O$2) *100</f>
        <v>0.27385641293885776</v>
      </c>
      <c r="I117" s="5"/>
      <c r="J117" s="31"/>
      <c r="K117" s="31"/>
      <c r="L117" s="5"/>
      <c r="M117" s="5"/>
      <c r="N117" s="5"/>
      <c r="O117" s="5"/>
    </row>
    <row r="118" spans="1:15" ht="35.25" customHeight="1" x14ac:dyDescent="0.2">
      <c r="A118" s="5"/>
      <c r="B118" s="11" t="s">
        <v>333</v>
      </c>
      <c r="C118" s="14" t="s">
        <v>334</v>
      </c>
      <c r="D118" s="14" t="s">
        <v>225</v>
      </c>
      <c r="E118" s="14" t="s">
        <v>226</v>
      </c>
      <c r="F118" s="37">
        <v>4000</v>
      </c>
      <c r="G118" s="23">
        <v>4154240</v>
      </c>
      <c r="H118" s="23">
        <f t="shared" si="1"/>
        <v>0.11348980724244777</v>
      </c>
      <c r="I118" s="5"/>
      <c r="J118" s="31"/>
      <c r="K118" s="31"/>
      <c r="L118" s="5"/>
      <c r="M118" s="5"/>
      <c r="N118" s="5"/>
      <c r="O118" s="5"/>
    </row>
    <row r="119" spans="1:15" ht="35.25" customHeight="1" x14ac:dyDescent="0.2">
      <c r="A119" s="5"/>
      <c r="B119" s="11" t="s">
        <v>335</v>
      </c>
      <c r="C119" s="14" t="s">
        <v>336</v>
      </c>
      <c r="D119" s="14" t="s">
        <v>183</v>
      </c>
      <c r="E119" s="14" t="s">
        <v>184</v>
      </c>
      <c r="F119" s="37">
        <v>22300</v>
      </c>
      <c r="G119" s="23">
        <v>20924090</v>
      </c>
      <c r="H119" s="23">
        <f t="shared" si="1"/>
        <v>0.57162584271097217</v>
      </c>
      <c r="I119" s="5"/>
      <c r="J119" s="31"/>
      <c r="K119" s="31"/>
      <c r="L119" s="5"/>
      <c r="M119" s="5"/>
      <c r="N119" s="5"/>
      <c r="O119" s="5"/>
    </row>
    <row r="120" spans="1:15" ht="35.25" customHeight="1" x14ac:dyDescent="0.2">
      <c r="A120" s="5"/>
      <c r="B120" s="11" t="s">
        <v>337</v>
      </c>
      <c r="C120" s="14" t="s">
        <v>338</v>
      </c>
      <c r="D120" s="14" t="s">
        <v>285</v>
      </c>
      <c r="E120" s="14" t="s">
        <v>286</v>
      </c>
      <c r="F120" s="37">
        <v>7000</v>
      </c>
      <c r="G120" s="23">
        <v>6588589.9000000004</v>
      </c>
      <c r="H120" s="23">
        <f t="shared" si="1"/>
        <v>0.17999388522341953</v>
      </c>
      <c r="I120" s="5"/>
      <c r="J120" s="31"/>
      <c r="K120" s="31"/>
      <c r="L120" s="5"/>
      <c r="M120" s="5"/>
      <c r="N120" s="5"/>
      <c r="O120" s="5"/>
    </row>
    <row r="121" spans="1:15" ht="35.25" customHeight="1" x14ac:dyDescent="0.2">
      <c r="A121" s="5"/>
      <c r="B121" s="11" t="s">
        <v>339</v>
      </c>
      <c r="C121" s="14" t="s">
        <v>340</v>
      </c>
      <c r="D121" s="14" t="s">
        <v>259</v>
      </c>
      <c r="E121" s="14" t="s">
        <v>260</v>
      </c>
      <c r="F121" s="37">
        <v>9484</v>
      </c>
      <c r="G121" s="23">
        <v>9450806</v>
      </c>
      <c r="H121" s="23">
        <f t="shared" si="1"/>
        <v>0.25818685276386749</v>
      </c>
      <c r="I121" s="5"/>
      <c r="J121" s="31"/>
      <c r="K121" s="31"/>
      <c r="L121" s="5"/>
      <c r="M121" s="5"/>
      <c r="N121" s="5"/>
      <c r="O121" s="5"/>
    </row>
    <row r="122" spans="1:15" ht="35.25" customHeight="1" x14ac:dyDescent="0.2">
      <c r="A122" s="5"/>
      <c r="B122" s="11" t="s">
        <v>341</v>
      </c>
      <c r="C122" s="14" t="s">
        <v>342</v>
      </c>
      <c r="D122" s="14" t="s">
        <v>343</v>
      </c>
      <c r="E122" s="14" t="s">
        <v>344</v>
      </c>
      <c r="F122" s="37">
        <v>1813</v>
      </c>
      <c r="G122" s="23">
        <v>1689192.57</v>
      </c>
      <c r="H122" s="23">
        <f t="shared" si="1"/>
        <v>4.61471025180719E-2</v>
      </c>
      <c r="I122" s="5"/>
      <c r="J122" s="31"/>
      <c r="K122" s="31"/>
      <c r="L122" s="5"/>
      <c r="M122" s="5"/>
      <c r="N122" s="5"/>
      <c r="O122" s="5"/>
    </row>
    <row r="123" spans="1:15" ht="35.25" customHeight="1" x14ac:dyDescent="0.2">
      <c r="A123" s="5"/>
      <c r="B123" s="11" t="s">
        <v>345</v>
      </c>
      <c r="C123" s="14" t="s">
        <v>346</v>
      </c>
      <c r="D123" s="14" t="s">
        <v>187</v>
      </c>
      <c r="E123" s="14" t="s">
        <v>188</v>
      </c>
      <c r="F123" s="37">
        <v>8000</v>
      </c>
      <c r="G123" s="23">
        <v>7321017.2800000003</v>
      </c>
      <c r="H123" s="23">
        <f t="shared" si="1"/>
        <v>0.20000309080020159</v>
      </c>
      <c r="I123" s="5"/>
      <c r="J123" s="31"/>
      <c r="K123" s="31"/>
      <c r="L123" s="5"/>
      <c r="M123" s="5"/>
      <c r="N123" s="5"/>
      <c r="O123" s="5"/>
    </row>
    <row r="124" spans="1:15" ht="35.25" customHeight="1" x14ac:dyDescent="0.2">
      <c r="A124" s="5"/>
      <c r="B124" s="11" t="s">
        <v>347</v>
      </c>
      <c r="C124" s="14" t="s">
        <v>348</v>
      </c>
      <c r="D124" s="14" t="s">
        <v>259</v>
      </c>
      <c r="E124" s="14" t="s">
        <v>260</v>
      </c>
      <c r="F124" s="37">
        <v>9627</v>
      </c>
      <c r="G124" s="23">
        <v>9057587.6500000004</v>
      </c>
      <c r="H124" s="23">
        <f t="shared" si="1"/>
        <v>0.24744450885843755</v>
      </c>
      <c r="I124" s="5"/>
      <c r="J124" s="31"/>
      <c r="K124" s="31"/>
      <c r="L124" s="5"/>
      <c r="M124" s="5"/>
      <c r="N124" s="5"/>
      <c r="O124" s="5"/>
    </row>
    <row r="125" spans="1:15" ht="35.25" customHeight="1" x14ac:dyDescent="0.2">
      <c r="A125" s="5"/>
      <c r="B125" s="11" t="s">
        <v>349</v>
      </c>
      <c r="C125" s="14" t="s">
        <v>350</v>
      </c>
      <c r="D125" s="14" t="s">
        <v>351</v>
      </c>
      <c r="E125" s="14" t="s">
        <v>352</v>
      </c>
      <c r="F125" s="37">
        <v>200</v>
      </c>
      <c r="G125" s="23">
        <v>193670</v>
      </c>
      <c r="H125" s="23">
        <f t="shared" si="1"/>
        <v>5.2908765426756431E-3</v>
      </c>
      <c r="I125" s="5"/>
      <c r="J125" s="31"/>
      <c r="K125" s="31"/>
      <c r="L125" s="5"/>
      <c r="M125" s="5"/>
      <c r="N125" s="5"/>
      <c r="O125" s="5"/>
    </row>
    <row r="126" spans="1:15" ht="35.25" customHeight="1" x14ac:dyDescent="0.2">
      <c r="A126" s="5"/>
      <c r="B126" s="11" t="s">
        <v>353</v>
      </c>
      <c r="C126" s="14" t="s">
        <v>354</v>
      </c>
      <c r="D126" s="14" t="s">
        <v>259</v>
      </c>
      <c r="E126" s="14" t="s">
        <v>260</v>
      </c>
      <c r="F126" s="37">
        <v>33565</v>
      </c>
      <c r="G126" s="23">
        <v>32825940.449999999</v>
      </c>
      <c r="H126" s="23">
        <f t="shared" si="1"/>
        <v>0.89677285236832005</v>
      </c>
      <c r="I126" s="5"/>
      <c r="J126" s="31"/>
      <c r="K126" s="31"/>
      <c r="L126" s="5"/>
      <c r="M126" s="5"/>
      <c r="N126" s="5"/>
      <c r="O126" s="5"/>
    </row>
    <row r="127" spans="1:15" ht="35.25" customHeight="1" x14ac:dyDescent="0.2">
      <c r="A127" s="5"/>
      <c r="B127" s="11" t="s">
        <v>355</v>
      </c>
      <c r="C127" s="14" t="s">
        <v>356</v>
      </c>
      <c r="D127" s="14" t="s">
        <v>357</v>
      </c>
      <c r="E127" s="14" t="s">
        <v>358</v>
      </c>
      <c r="F127" s="37">
        <v>11078</v>
      </c>
      <c r="G127" s="23">
        <v>11000564.779999999</v>
      </c>
      <c r="H127" s="23">
        <f t="shared" si="1"/>
        <v>0.30052475938806134</v>
      </c>
      <c r="I127" s="5"/>
      <c r="J127" s="31"/>
      <c r="K127" s="31"/>
      <c r="L127" s="5"/>
      <c r="M127" s="5"/>
      <c r="N127" s="5"/>
      <c r="O127" s="5"/>
    </row>
    <row r="128" spans="1:15" ht="35.25" customHeight="1" x14ac:dyDescent="0.2">
      <c r="A128" s="5"/>
      <c r="B128" s="11" t="s">
        <v>359</v>
      </c>
      <c r="C128" s="14" t="s">
        <v>360</v>
      </c>
      <c r="D128" s="14" t="s">
        <v>357</v>
      </c>
      <c r="E128" s="14" t="s">
        <v>358</v>
      </c>
      <c r="F128" s="37">
        <v>23400</v>
      </c>
      <c r="G128" s="23">
        <v>23337972.59</v>
      </c>
      <c r="H128" s="23">
        <f t="shared" si="1"/>
        <v>0.63757077363576242</v>
      </c>
      <c r="I128" s="5"/>
      <c r="J128" s="31"/>
      <c r="K128" s="31"/>
      <c r="L128" s="5"/>
      <c r="M128" s="5"/>
      <c r="N128" s="5"/>
      <c r="O128" s="5"/>
    </row>
    <row r="129" spans="1:15" ht="35.25" customHeight="1" x14ac:dyDescent="0.2">
      <c r="A129" s="5"/>
      <c r="B129" s="11" t="s">
        <v>361</v>
      </c>
      <c r="C129" s="14" t="s">
        <v>362</v>
      </c>
      <c r="D129" s="14" t="s">
        <v>163</v>
      </c>
      <c r="E129" s="14" t="s">
        <v>164</v>
      </c>
      <c r="F129" s="37">
        <v>31000</v>
      </c>
      <c r="G129" s="23">
        <v>31177630</v>
      </c>
      <c r="H129" s="23">
        <f t="shared" si="1"/>
        <v>0.85174260971353533</v>
      </c>
      <c r="I129" s="5"/>
      <c r="J129" s="31"/>
      <c r="K129" s="31"/>
      <c r="L129" s="5"/>
      <c r="M129" s="5"/>
      <c r="N129" s="5"/>
      <c r="O129" s="5"/>
    </row>
    <row r="130" spans="1:15" ht="35.25" customHeight="1" x14ac:dyDescent="0.2">
      <c r="A130" s="5"/>
      <c r="B130" s="11" t="s">
        <v>363</v>
      </c>
      <c r="C130" s="14" t="s">
        <v>364</v>
      </c>
      <c r="D130" s="14" t="s">
        <v>259</v>
      </c>
      <c r="E130" s="14" t="s">
        <v>260</v>
      </c>
      <c r="F130" s="37">
        <v>5419</v>
      </c>
      <c r="G130" s="23">
        <v>5130546.63</v>
      </c>
      <c r="H130" s="23">
        <f t="shared" si="1"/>
        <v>0.1401615573696007</v>
      </c>
      <c r="I130" s="5"/>
      <c r="J130" s="31"/>
      <c r="K130" s="31"/>
      <c r="L130" s="5"/>
      <c r="M130" s="5"/>
      <c r="N130" s="5"/>
      <c r="O130" s="5"/>
    </row>
    <row r="131" spans="1:15" ht="35.25" customHeight="1" x14ac:dyDescent="0.2">
      <c r="A131" s="5"/>
      <c r="B131" s="11" t="s">
        <v>365</v>
      </c>
      <c r="C131" s="14" t="s">
        <v>366</v>
      </c>
      <c r="D131" s="14" t="s">
        <v>259</v>
      </c>
      <c r="E131" s="14" t="s">
        <v>260</v>
      </c>
      <c r="F131" s="37">
        <v>12495</v>
      </c>
      <c r="G131" s="23">
        <v>12844984.949999999</v>
      </c>
      <c r="H131" s="23">
        <f t="shared" si="1"/>
        <v>0.35091252936942563</v>
      </c>
      <c r="I131" s="5"/>
      <c r="J131" s="31"/>
      <c r="K131" s="31"/>
      <c r="L131" s="5"/>
      <c r="M131" s="5"/>
      <c r="N131" s="5"/>
      <c r="O131" s="5"/>
    </row>
    <row r="132" spans="1:15" ht="35.25" customHeight="1" x14ac:dyDescent="0.2">
      <c r="A132" s="5"/>
      <c r="B132" s="11" t="s">
        <v>367</v>
      </c>
      <c r="C132" s="14" t="s">
        <v>368</v>
      </c>
      <c r="D132" s="14" t="s">
        <v>369</v>
      </c>
      <c r="E132" s="14" t="s">
        <v>370</v>
      </c>
      <c r="F132" s="37">
        <v>550</v>
      </c>
      <c r="G132" s="23">
        <v>530326.5</v>
      </c>
      <c r="H132" s="23">
        <f t="shared" si="1"/>
        <v>1.4488005570347882E-2</v>
      </c>
      <c r="I132" s="5"/>
      <c r="J132" s="31"/>
      <c r="K132" s="31"/>
      <c r="L132" s="5"/>
      <c r="M132" s="5"/>
      <c r="N132" s="5"/>
      <c r="O132" s="5"/>
    </row>
    <row r="133" spans="1:15" ht="35.25" customHeight="1" x14ac:dyDescent="0.2">
      <c r="A133" s="5"/>
      <c r="B133" s="11" t="s">
        <v>371</v>
      </c>
      <c r="C133" s="14" t="s">
        <v>372</v>
      </c>
      <c r="D133" s="14" t="s">
        <v>163</v>
      </c>
      <c r="E133" s="14" t="s">
        <v>164</v>
      </c>
      <c r="F133" s="37">
        <v>2015</v>
      </c>
      <c r="G133" s="23">
        <v>1844269.05</v>
      </c>
      <c r="H133" s="23">
        <f t="shared" si="1"/>
        <v>5.0383641529548683E-2</v>
      </c>
      <c r="I133" s="5"/>
      <c r="J133" s="31"/>
      <c r="K133" s="31"/>
      <c r="L133" s="5"/>
      <c r="M133" s="5"/>
      <c r="N133" s="5"/>
      <c r="O133" s="5"/>
    </row>
    <row r="134" spans="1:15" ht="35.25" customHeight="1" x14ac:dyDescent="0.2">
      <c r="A134" s="5"/>
      <c r="B134" s="11" t="s">
        <v>373</v>
      </c>
      <c r="C134" s="14" t="s">
        <v>374</v>
      </c>
      <c r="D134" s="14" t="s">
        <v>163</v>
      </c>
      <c r="E134" s="14" t="s">
        <v>164</v>
      </c>
      <c r="F134" s="37">
        <v>2564</v>
      </c>
      <c r="G134" s="23">
        <v>2458055.52</v>
      </c>
      <c r="H134" s="23">
        <f t="shared" si="1"/>
        <v>6.7151692525235604E-2</v>
      </c>
      <c r="I134" s="5"/>
      <c r="J134" s="31"/>
      <c r="K134" s="31"/>
      <c r="L134" s="5"/>
      <c r="M134" s="5"/>
      <c r="N134" s="5"/>
      <c r="O134" s="5"/>
    </row>
    <row r="135" spans="1:15" ht="35.25" customHeight="1" x14ac:dyDescent="0.2">
      <c r="A135" s="5"/>
      <c r="B135" s="11" t="s">
        <v>375</v>
      </c>
      <c r="C135" s="14" t="s">
        <v>376</v>
      </c>
      <c r="D135" s="14" t="s">
        <v>163</v>
      </c>
      <c r="E135" s="14" t="s">
        <v>164</v>
      </c>
      <c r="F135" s="37">
        <v>28015</v>
      </c>
      <c r="G135" s="23">
        <v>26720707</v>
      </c>
      <c r="H135" s="23">
        <f t="shared" si="1"/>
        <v>0.72998379650957224</v>
      </c>
      <c r="I135" s="5"/>
      <c r="J135" s="31"/>
      <c r="K135" s="31"/>
      <c r="L135" s="5"/>
      <c r="M135" s="5"/>
      <c r="N135" s="5"/>
      <c r="O135" s="5"/>
    </row>
    <row r="136" spans="1:15" ht="35.25" customHeight="1" x14ac:dyDescent="0.2">
      <c r="A136" s="5"/>
      <c r="B136" s="11" t="s">
        <v>377</v>
      </c>
      <c r="C136" s="14" t="s">
        <v>378</v>
      </c>
      <c r="D136" s="14" t="s">
        <v>379</v>
      </c>
      <c r="E136" s="14" t="s">
        <v>380</v>
      </c>
      <c r="F136" s="37">
        <v>32407</v>
      </c>
      <c r="G136" s="23">
        <v>31467946.739999998</v>
      </c>
      <c r="H136" s="23">
        <f t="shared" si="1"/>
        <v>0.85967378144695861</v>
      </c>
      <c r="I136" s="5"/>
      <c r="J136" s="31"/>
      <c r="K136" s="31"/>
      <c r="L136" s="5"/>
      <c r="M136" s="5"/>
      <c r="N136" s="5"/>
      <c r="O136" s="5"/>
    </row>
    <row r="137" spans="1:15" ht="35.25" customHeight="1" x14ac:dyDescent="0.2">
      <c r="A137" s="5"/>
      <c r="B137" s="11" t="s">
        <v>381</v>
      </c>
      <c r="C137" s="14" t="s">
        <v>382</v>
      </c>
      <c r="D137" s="14" t="s">
        <v>343</v>
      </c>
      <c r="E137" s="14" t="s">
        <v>344</v>
      </c>
      <c r="F137" s="37">
        <v>15494</v>
      </c>
      <c r="G137" s="23">
        <v>14682889.1</v>
      </c>
      <c r="H137" s="23">
        <f t="shared" si="1"/>
        <v>0.40112228800484268</v>
      </c>
      <c r="I137" s="5"/>
      <c r="J137" s="31"/>
      <c r="K137" s="31"/>
      <c r="L137" s="5"/>
      <c r="M137" s="5"/>
      <c r="N137" s="5"/>
      <c r="O137" s="5"/>
    </row>
    <row r="138" spans="1:15" ht="35.25" customHeight="1" x14ac:dyDescent="0.2">
      <c r="A138" s="5"/>
      <c r="B138" s="11" t="s">
        <v>5</v>
      </c>
      <c r="C138" s="13"/>
      <c r="D138" s="13"/>
      <c r="E138" s="13"/>
      <c r="F138" s="38"/>
      <c r="G138" s="23">
        <f>SUM($G$53:$G$137)</f>
        <v>1558063324.0900004</v>
      </c>
      <c r="H138" s="23">
        <f>(G138/$O$2) *100</f>
        <v>42.564778713435331</v>
      </c>
      <c r="I138" s="5"/>
      <c r="J138" s="31"/>
      <c r="K138" s="31"/>
      <c r="L138" s="5"/>
      <c r="M138" s="5"/>
      <c r="N138" s="5"/>
      <c r="O138" s="5"/>
    </row>
    <row r="139" spans="1:15" ht="35.25" customHeight="1" x14ac:dyDescent="0.2">
      <c r="A139" s="5"/>
      <c r="B139" s="12" t="s">
        <v>27</v>
      </c>
      <c r="C139" s="16"/>
      <c r="D139" s="13"/>
      <c r="E139" s="13"/>
      <c r="F139" s="38"/>
      <c r="G139" s="23"/>
      <c r="H139" s="28"/>
      <c r="I139" s="5"/>
      <c r="J139" s="31"/>
      <c r="K139" s="31"/>
      <c r="L139" s="5"/>
      <c r="M139" s="5"/>
      <c r="N139" s="5"/>
      <c r="O139" s="5"/>
    </row>
    <row r="140" spans="1:15" ht="35.25" customHeight="1" x14ac:dyDescent="0.2">
      <c r="A140" s="5"/>
      <c r="B140" s="11" t="s">
        <v>383</v>
      </c>
      <c r="C140" s="14" t="s">
        <v>384</v>
      </c>
      <c r="D140" s="14" t="s">
        <v>385</v>
      </c>
      <c r="E140" s="14" t="s">
        <v>386</v>
      </c>
      <c r="F140" s="37">
        <v>400</v>
      </c>
      <c r="G140" s="23">
        <v>2580200</v>
      </c>
      <c r="H140" s="23">
        <v>7.0000000000000007E-2</v>
      </c>
      <c r="I140" s="5"/>
      <c r="J140" s="31"/>
      <c r="K140" s="31"/>
      <c r="L140" s="5"/>
      <c r="M140" s="5"/>
      <c r="N140" s="5"/>
      <c r="O140" s="5"/>
    </row>
    <row r="141" spans="1:15" ht="35.25" customHeight="1" x14ac:dyDescent="0.2">
      <c r="A141" s="5"/>
      <c r="B141" s="11" t="s">
        <v>387</v>
      </c>
      <c r="C141" s="14" t="s">
        <v>388</v>
      </c>
      <c r="D141" s="14" t="s">
        <v>389</v>
      </c>
      <c r="E141" s="14" t="s">
        <v>390</v>
      </c>
      <c r="F141" s="37">
        <v>5000</v>
      </c>
      <c r="G141" s="23">
        <v>1132500</v>
      </c>
      <c r="H141" s="23">
        <v>0.03</v>
      </c>
      <c r="I141" s="5"/>
      <c r="J141" s="31"/>
      <c r="K141" s="31"/>
      <c r="L141" s="5"/>
      <c r="M141" s="5"/>
      <c r="N141" s="5"/>
      <c r="O141" s="5"/>
    </row>
    <row r="142" spans="1:15" ht="35.25" customHeight="1" x14ac:dyDescent="0.2">
      <c r="A142" s="5"/>
      <c r="B142" s="11" t="s">
        <v>391</v>
      </c>
      <c r="C142" s="14" t="s">
        <v>392</v>
      </c>
      <c r="D142" s="14" t="s">
        <v>259</v>
      </c>
      <c r="E142" s="14" t="s">
        <v>260</v>
      </c>
      <c r="F142" s="37">
        <v>12610</v>
      </c>
      <c r="G142" s="23">
        <v>3440008</v>
      </c>
      <c r="H142" s="23">
        <v>0.09</v>
      </c>
      <c r="I142" s="5"/>
      <c r="J142" s="31"/>
      <c r="K142" s="31"/>
      <c r="L142" s="5"/>
      <c r="M142" s="5"/>
      <c r="N142" s="5"/>
      <c r="O142" s="5"/>
    </row>
    <row r="143" spans="1:15" ht="35.25" customHeight="1" x14ac:dyDescent="0.2">
      <c r="A143" s="5"/>
      <c r="B143" s="11" t="s">
        <v>393</v>
      </c>
      <c r="C143" s="14" t="s">
        <v>394</v>
      </c>
      <c r="D143" s="14" t="s">
        <v>195</v>
      </c>
      <c r="E143" s="14" t="s">
        <v>196</v>
      </c>
      <c r="F143" s="37">
        <v>46</v>
      </c>
      <c r="G143" s="23">
        <v>986700</v>
      </c>
      <c r="H143" s="23">
        <v>0.03</v>
      </c>
      <c r="I143" s="5"/>
      <c r="J143" s="31"/>
      <c r="K143" s="31"/>
      <c r="L143" s="5"/>
      <c r="M143" s="5"/>
      <c r="N143" s="5"/>
      <c r="O143" s="5"/>
    </row>
    <row r="144" spans="1:15" ht="35.25" customHeight="1" x14ac:dyDescent="0.2">
      <c r="A144" s="5"/>
      <c r="B144" s="11" t="s">
        <v>395</v>
      </c>
      <c r="C144" s="14" t="s">
        <v>396</v>
      </c>
      <c r="D144" s="14" t="s">
        <v>199</v>
      </c>
      <c r="E144" s="14" t="s">
        <v>200</v>
      </c>
      <c r="F144" s="37">
        <v>60</v>
      </c>
      <c r="G144" s="23">
        <v>773640</v>
      </c>
      <c r="H144" s="23">
        <v>0.02</v>
      </c>
      <c r="I144" s="5"/>
      <c r="J144" s="31"/>
      <c r="K144" s="31"/>
      <c r="L144" s="5"/>
      <c r="M144" s="5"/>
      <c r="N144" s="5"/>
      <c r="O144" s="5"/>
    </row>
    <row r="145" spans="1:15" ht="35.25" customHeight="1" x14ac:dyDescent="0.2">
      <c r="A145" s="5"/>
      <c r="B145" s="11" t="s">
        <v>397</v>
      </c>
      <c r="C145" s="14" t="s">
        <v>398</v>
      </c>
      <c r="D145" s="14" t="s">
        <v>369</v>
      </c>
      <c r="E145" s="14" t="s">
        <v>370</v>
      </c>
      <c r="F145" s="37">
        <v>61200</v>
      </c>
      <c r="G145" s="23">
        <v>16087032</v>
      </c>
      <c r="H145" s="23">
        <v>0.44</v>
      </c>
      <c r="I145" s="5"/>
      <c r="J145" s="31"/>
      <c r="K145" s="31"/>
      <c r="L145" s="5"/>
      <c r="M145" s="5"/>
      <c r="N145" s="5"/>
      <c r="O145" s="5"/>
    </row>
    <row r="146" spans="1:15" ht="35.25" customHeight="1" x14ac:dyDescent="0.2">
      <c r="A146" s="5"/>
      <c r="B146" s="11" t="s">
        <v>399</v>
      </c>
      <c r="C146" s="14" t="s">
        <v>400</v>
      </c>
      <c r="D146" s="14" t="s">
        <v>315</v>
      </c>
      <c r="E146" s="14" t="s">
        <v>316</v>
      </c>
      <c r="F146" s="37">
        <v>380</v>
      </c>
      <c r="G146" s="23">
        <v>621604</v>
      </c>
      <c r="H146" s="23">
        <v>0.02</v>
      </c>
      <c r="I146" s="5"/>
      <c r="J146" s="31"/>
      <c r="K146" s="31"/>
      <c r="L146" s="5"/>
      <c r="M146" s="5"/>
      <c r="N146" s="5"/>
      <c r="O146" s="5"/>
    </row>
    <row r="147" spans="1:15" ht="35.25" customHeight="1" x14ac:dyDescent="0.2">
      <c r="A147" s="5"/>
      <c r="B147" s="11" t="s">
        <v>401</v>
      </c>
      <c r="C147" s="14" t="s">
        <v>402</v>
      </c>
      <c r="D147" s="14" t="s">
        <v>403</v>
      </c>
      <c r="E147" s="14" t="s">
        <v>404</v>
      </c>
      <c r="F147" s="37">
        <v>1480</v>
      </c>
      <c r="G147" s="23">
        <v>2209344</v>
      </c>
      <c r="H147" s="23">
        <v>0.06</v>
      </c>
      <c r="I147" s="5"/>
      <c r="J147" s="31"/>
      <c r="K147" s="31"/>
      <c r="L147" s="5"/>
      <c r="M147" s="5"/>
      <c r="N147" s="5"/>
      <c r="O147" s="5"/>
    </row>
    <row r="148" spans="1:15" ht="35.25" customHeight="1" x14ac:dyDescent="0.2">
      <c r="A148" s="5"/>
      <c r="B148" s="11" t="s">
        <v>405</v>
      </c>
      <c r="C148" s="14" t="s">
        <v>406</v>
      </c>
      <c r="D148" s="14" t="s">
        <v>407</v>
      </c>
      <c r="E148" s="14" t="s">
        <v>408</v>
      </c>
      <c r="F148" s="37">
        <v>4450</v>
      </c>
      <c r="G148" s="23">
        <v>1649615</v>
      </c>
      <c r="H148" s="23">
        <v>0.05</v>
      </c>
      <c r="I148" s="5"/>
      <c r="J148" s="31"/>
      <c r="K148" s="31"/>
      <c r="L148" s="5"/>
      <c r="M148" s="5"/>
      <c r="N148" s="5"/>
      <c r="O148" s="5"/>
    </row>
    <row r="149" spans="1:15" ht="35.25" customHeight="1" x14ac:dyDescent="0.2">
      <c r="A149" s="5"/>
      <c r="B149" s="11" t="s">
        <v>409</v>
      </c>
      <c r="C149" s="14" t="s">
        <v>410</v>
      </c>
      <c r="D149" s="14" t="s">
        <v>411</v>
      </c>
      <c r="E149" s="14" t="s">
        <v>412</v>
      </c>
      <c r="F149" s="37">
        <v>250000</v>
      </c>
      <c r="G149" s="23">
        <v>587250</v>
      </c>
      <c r="H149" s="23">
        <v>0.02</v>
      </c>
      <c r="I149" s="5"/>
      <c r="J149" s="31"/>
      <c r="K149" s="31"/>
      <c r="L149" s="5"/>
      <c r="M149" s="5"/>
      <c r="N149" s="5"/>
      <c r="O149" s="5"/>
    </row>
    <row r="150" spans="1:15" ht="35.25" customHeight="1" x14ac:dyDescent="0.2">
      <c r="A150" s="5"/>
      <c r="B150" s="11" t="s">
        <v>413</v>
      </c>
      <c r="C150" s="14" t="s">
        <v>414</v>
      </c>
      <c r="D150" s="14" t="s">
        <v>415</v>
      </c>
      <c r="E150" s="14" t="s">
        <v>416</v>
      </c>
      <c r="F150" s="37">
        <v>117400</v>
      </c>
      <c r="G150" s="23">
        <v>5195546.05</v>
      </c>
      <c r="H150" s="23">
        <v>0.14000000000000001</v>
      </c>
      <c r="I150" s="5"/>
      <c r="J150" s="31"/>
      <c r="K150" s="31"/>
      <c r="L150" s="5"/>
      <c r="M150" s="5"/>
      <c r="N150" s="5"/>
      <c r="O150" s="5"/>
    </row>
    <row r="151" spans="1:15" ht="35.25" customHeight="1" x14ac:dyDescent="0.2">
      <c r="A151" s="5"/>
      <c r="B151" s="11" t="s">
        <v>417</v>
      </c>
      <c r="C151" s="14" t="s">
        <v>418</v>
      </c>
      <c r="D151" s="14" t="s">
        <v>179</v>
      </c>
      <c r="E151" s="14" t="s">
        <v>180</v>
      </c>
      <c r="F151" s="37">
        <v>3170</v>
      </c>
      <c r="G151" s="23">
        <v>1497508</v>
      </c>
      <c r="H151" s="23">
        <v>0.04</v>
      </c>
      <c r="I151" s="5"/>
      <c r="J151" s="31"/>
      <c r="K151" s="31"/>
      <c r="L151" s="5"/>
      <c r="M151" s="5"/>
      <c r="N151" s="5"/>
      <c r="O151" s="5"/>
    </row>
    <row r="152" spans="1:15" ht="35.25" customHeight="1" x14ac:dyDescent="0.2">
      <c r="A152" s="5"/>
      <c r="B152" s="11" t="s">
        <v>419</v>
      </c>
      <c r="C152" s="14" t="s">
        <v>420</v>
      </c>
      <c r="D152" s="14" t="s">
        <v>421</v>
      </c>
      <c r="E152" s="14" t="s">
        <v>422</v>
      </c>
      <c r="F152" s="37">
        <v>15000</v>
      </c>
      <c r="G152" s="23">
        <v>1551300</v>
      </c>
      <c r="H152" s="23">
        <v>0.04</v>
      </c>
      <c r="I152" s="5"/>
      <c r="J152" s="31"/>
      <c r="K152" s="31"/>
      <c r="L152" s="5"/>
      <c r="M152" s="5"/>
      <c r="N152" s="5"/>
      <c r="O152" s="5"/>
    </row>
    <row r="153" spans="1:15" ht="35.25" customHeight="1" x14ac:dyDescent="0.2">
      <c r="A153" s="5"/>
      <c r="B153" s="11" t="s">
        <v>423</v>
      </c>
      <c r="C153" s="14" t="s">
        <v>424</v>
      </c>
      <c r="D153" s="14" t="s">
        <v>425</v>
      </c>
      <c r="E153" s="14" t="s">
        <v>426</v>
      </c>
      <c r="F153" s="37">
        <v>160000</v>
      </c>
      <c r="G153" s="23">
        <v>558000</v>
      </c>
      <c r="H153" s="23">
        <v>0.02</v>
      </c>
      <c r="I153" s="5"/>
      <c r="J153" s="31"/>
      <c r="K153" s="31"/>
      <c r="L153" s="5"/>
      <c r="M153" s="5"/>
      <c r="N153" s="5"/>
      <c r="O153" s="5"/>
    </row>
    <row r="154" spans="1:15" ht="35.25" customHeight="1" x14ac:dyDescent="0.2">
      <c r="A154" s="5"/>
      <c r="B154" s="11" t="s">
        <v>427</v>
      </c>
      <c r="C154" s="14" t="s">
        <v>428</v>
      </c>
      <c r="D154" s="14" t="s">
        <v>429</v>
      </c>
      <c r="E154" s="14" t="s">
        <v>430</v>
      </c>
      <c r="F154" s="37">
        <v>52200</v>
      </c>
      <c r="G154" s="23">
        <v>985692.6</v>
      </c>
      <c r="H154" s="23">
        <v>0.03</v>
      </c>
      <c r="I154" s="5"/>
      <c r="J154" s="31"/>
      <c r="K154" s="31"/>
      <c r="L154" s="5"/>
      <c r="M154" s="5"/>
      <c r="N154" s="5"/>
      <c r="O154" s="5"/>
    </row>
    <row r="155" spans="1:15" ht="35.25" customHeight="1" x14ac:dyDescent="0.2">
      <c r="A155" s="5"/>
      <c r="B155" s="11" t="s">
        <v>431</v>
      </c>
      <c r="C155" s="14" t="s">
        <v>432</v>
      </c>
      <c r="D155" s="14" t="s">
        <v>433</v>
      </c>
      <c r="E155" s="14" t="s">
        <v>434</v>
      </c>
      <c r="F155" s="37">
        <v>37000</v>
      </c>
      <c r="G155" s="23">
        <v>9246670</v>
      </c>
      <c r="H155" s="23">
        <v>0.25</v>
      </c>
      <c r="I155" s="5"/>
      <c r="J155" s="31"/>
      <c r="K155" s="31"/>
      <c r="L155" s="5"/>
      <c r="M155" s="5"/>
      <c r="N155" s="5"/>
      <c r="O155" s="5"/>
    </row>
    <row r="156" spans="1:15" ht="35.25" customHeight="1" x14ac:dyDescent="0.2">
      <c r="A156" s="5"/>
      <c r="B156" s="11" t="s">
        <v>435</v>
      </c>
      <c r="C156" s="14" t="s">
        <v>436</v>
      </c>
      <c r="D156" s="14" t="s">
        <v>437</v>
      </c>
      <c r="E156" s="14" t="s">
        <v>438</v>
      </c>
      <c r="F156" s="37">
        <v>25000000</v>
      </c>
      <c r="G156" s="23">
        <v>981375</v>
      </c>
      <c r="H156" s="23">
        <v>0.03</v>
      </c>
      <c r="I156" s="5"/>
      <c r="J156" s="31"/>
      <c r="K156" s="31"/>
      <c r="L156" s="5"/>
      <c r="M156" s="5"/>
      <c r="N156" s="5"/>
      <c r="O156" s="5"/>
    </row>
    <row r="157" spans="1:15" ht="35.25" customHeight="1" x14ac:dyDescent="0.2">
      <c r="A157" s="5"/>
      <c r="B157" s="11" t="s">
        <v>5</v>
      </c>
      <c r="C157" s="13"/>
      <c r="D157" s="13"/>
      <c r="E157" s="13"/>
      <c r="F157" s="38"/>
      <c r="G157" s="23">
        <f>SUM($G$140:$G$156)</f>
        <v>50083984.649999999</v>
      </c>
      <c r="H157" s="23">
        <f>(G157/$O$2) *100</f>
        <v>1.368245879838963</v>
      </c>
      <c r="I157" s="5"/>
      <c r="J157" s="31"/>
      <c r="K157" s="31"/>
      <c r="L157" s="5"/>
      <c r="M157" s="5"/>
      <c r="N157" s="5"/>
      <c r="O157" s="5"/>
    </row>
    <row r="158" spans="1:15" ht="35.25" customHeight="1" x14ac:dyDescent="0.2">
      <c r="A158" s="5"/>
      <c r="B158" s="10" t="s">
        <v>9</v>
      </c>
      <c r="C158" s="13"/>
      <c r="D158" s="13"/>
      <c r="E158" s="13"/>
      <c r="F158" s="38"/>
      <c r="G158" s="23"/>
      <c r="H158" s="28"/>
      <c r="I158" s="5"/>
      <c r="J158" s="31"/>
      <c r="K158" s="31"/>
      <c r="L158" s="5"/>
      <c r="M158" s="5"/>
      <c r="N158" s="5"/>
      <c r="O158" s="5"/>
    </row>
    <row r="159" spans="1:15" ht="35.25" customHeight="1" x14ac:dyDescent="0.2">
      <c r="A159" s="5"/>
      <c r="B159" s="11" t="s">
        <v>5</v>
      </c>
      <c r="C159" s="13"/>
      <c r="D159" s="13"/>
      <c r="E159" s="13"/>
      <c r="F159" s="38"/>
      <c r="G159" s="23"/>
      <c r="H159" s="23">
        <f>(G159/$O$2) *100</f>
        <v>0</v>
      </c>
      <c r="I159" s="5"/>
      <c r="J159" s="31"/>
      <c r="K159" s="31"/>
      <c r="L159" s="5"/>
      <c r="M159" s="5"/>
      <c r="N159" s="5"/>
      <c r="O159" s="5"/>
    </row>
    <row r="160" spans="1:15" ht="35.25" customHeight="1" x14ac:dyDescent="0.2">
      <c r="A160" s="5"/>
      <c r="B160" s="10" t="s">
        <v>10</v>
      </c>
      <c r="C160" s="13"/>
      <c r="D160" s="13"/>
      <c r="E160" s="13"/>
      <c r="F160" s="38"/>
      <c r="G160" s="23"/>
      <c r="H160" s="23"/>
      <c r="I160" s="5"/>
      <c r="J160" s="31"/>
      <c r="K160" s="31"/>
      <c r="L160" s="5"/>
      <c r="M160" s="5"/>
      <c r="N160" s="5"/>
      <c r="O160" s="5"/>
    </row>
    <row r="161" spans="1:15" ht="35.25" customHeight="1" x14ac:dyDescent="0.2">
      <c r="A161" s="5"/>
      <c r="B161" s="11" t="s">
        <v>5</v>
      </c>
      <c r="C161" s="13"/>
      <c r="D161" s="13"/>
      <c r="E161" s="13"/>
      <c r="F161" s="38"/>
      <c r="G161" s="23"/>
      <c r="H161" s="23">
        <f>(G161/$O$2) *100</f>
        <v>0</v>
      </c>
      <c r="I161" s="5"/>
      <c r="J161" s="31"/>
      <c r="K161" s="31"/>
      <c r="L161" s="5"/>
      <c r="M161" s="5"/>
      <c r="N161" s="5"/>
      <c r="O161" s="5"/>
    </row>
    <row r="162" spans="1:15" ht="35.25" customHeight="1" x14ac:dyDescent="0.2">
      <c r="A162" s="5"/>
      <c r="B162" s="10" t="s">
        <v>28</v>
      </c>
      <c r="C162" s="13"/>
      <c r="D162" s="13"/>
      <c r="E162" s="13"/>
      <c r="F162" s="38"/>
      <c r="G162" s="23"/>
      <c r="H162" s="28"/>
      <c r="I162" s="5"/>
      <c r="J162" s="31"/>
      <c r="K162" s="31"/>
      <c r="L162" s="5"/>
      <c r="M162" s="5"/>
      <c r="N162" s="5"/>
      <c r="O162" s="5"/>
    </row>
    <row r="163" spans="1:15" ht="35.25" customHeight="1" x14ac:dyDescent="0.2">
      <c r="A163" s="5"/>
      <c r="B163" s="11" t="s">
        <v>5</v>
      </c>
      <c r="C163" s="13"/>
      <c r="D163" s="13"/>
      <c r="E163" s="13"/>
      <c r="F163" s="38"/>
      <c r="G163" s="23"/>
      <c r="H163" s="23">
        <f>(G163/$O$2) *100</f>
        <v>0</v>
      </c>
      <c r="I163" s="5"/>
      <c r="J163" s="31"/>
      <c r="K163" s="31"/>
      <c r="L163" s="5"/>
      <c r="M163" s="5"/>
      <c r="N163" s="5"/>
      <c r="O163" s="5"/>
    </row>
    <row r="164" spans="1:15" ht="35.25" customHeight="1" x14ac:dyDescent="0.2">
      <c r="A164" s="5"/>
      <c r="B164" s="10" t="s">
        <v>32</v>
      </c>
      <c r="C164" s="13"/>
      <c r="D164" s="13"/>
      <c r="E164" s="13"/>
      <c r="F164" s="38"/>
      <c r="G164" s="23"/>
      <c r="H164" s="28"/>
      <c r="I164" s="5"/>
      <c r="J164" s="31"/>
      <c r="K164" s="31"/>
      <c r="L164" s="5"/>
      <c r="M164" s="5"/>
      <c r="N164" s="5"/>
      <c r="O164" s="5"/>
    </row>
    <row r="165" spans="1:15" ht="35.25" customHeight="1" x14ac:dyDescent="0.2">
      <c r="A165" s="5"/>
      <c r="B165" s="11" t="s">
        <v>5</v>
      </c>
      <c r="C165" s="13"/>
      <c r="D165" s="13"/>
      <c r="E165" s="13"/>
      <c r="F165" s="38"/>
      <c r="G165" s="23"/>
      <c r="H165" s="23">
        <f>(G165/$O$2) *100</f>
        <v>0</v>
      </c>
      <c r="I165" s="5"/>
      <c r="J165" s="31"/>
      <c r="K165" s="31"/>
      <c r="L165" s="5"/>
      <c r="M165" s="5"/>
      <c r="N165" s="5"/>
      <c r="O165" s="5"/>
    </row>
    <row r="166" spans="1:15" ht="35.25" customHeight="1" x14ac:dyDescent="0.2">
      <c r="A166" s="5"/>
      <c r="B166" s="12" t="s">
        <v>29</v>
      </c>
      <c r="C166" s="13"/>
      <c r="D166" s="13"/>
      <c r="E166" s="13"/>
      <c r="F166" s="38"/>
      <c r="G166" s="23"/>
      <c r="H166" s="29"/>
      <c r="I166" s="5"/>
      <c r="J166" s="31"/>
      <c r="K166" s="31"/>
      <c r="L166" s="5"/>
      <c r="M166" s="5"/>
      <c r="N166" s="5"/>
      <c r="O166" s="5"/>
    </row>
    <row r="167" spans="1:15" ht="35.25" customHeight="1" x14ac:dyDescent="0.2">
      <c r="A167" s="5"/>
      <c r="B167" s="11" t="s">
        <v>439</v>
      </c>
      <c r="C167" s="14"/>
      <c r="D167" s="14" t="s">
        <v>440</v>
      </c>
      <c r="E167" s="14" t="s">
        <v>441</v>
      </c>
      <c r="F167" s="37"/>
      <c r="G167" s="23">
        <v>581906.74</v>
      </c>
      <c r="H167" s="23">
        <v>0.02</v>
      </c>
      <c r="I167" s="5"/>
      <c r="J167" s="31"/>
      <c r="K167" s="31"/>
      <c r="L167" s="5"/>
      <c r="M167" s="5"/>
      <c r="N167" s="5"/>
      <c r="O167" s="5"/>
    </row>
    <row r="168" spans="1:15" ht="35.25" customHeight="1" x14ac:dyDescent="0.2">
      <c r="A168" s="5"/>
      <c r="B168" s="11" t="s">
        <v>442</v>
      </c>
      <c r="C168" s="14"/>
      <c r="D168" s="14" t="s">
        <v>440</v>
      </c>
      <c r="E168" s="14" t="s">
        <v>441</v>
      </c>
      <c r="F168" s="37"/>
      <c r="G168" s="23">
        <v>83701.94</v>
      </c>
      <c r="H168" s="23">
        <v>0</v>
      </c>
      <c r="I168" s="5"/>
      <c r="J168" s="31"/>
      <c r="K168" s="31"/>
      <c r="L168" s="5"/>
      <c r="M168" s="5"/>
      <c r="N168" s="5"/>
      <c r="O168" s="5"/>
    </row>
    <row r="169" spans="1:15" ht="35.25" customHeight="1" x14ac:dyDescent="0.2">
      <c r="A169" s="5"/>
      <c r="B169" s="11" t="s">
        <v>443</v>
      </c>
      <c r="C169" s="14"/>
      <c r="D169" s="14" t="s">
        <v>440</v>
      </c>
      <c r="E169" s="14" t="s">
        <v>441</v>
      </c>
      <c r="F169" s="37"/>
      <c r="G169" s="23">
        <v>12061073.41</v>
      </c>
      <c r="H169" s="23">
        <v>0.33</v>
      </c>
      <c r="I169" s="5"/>
      <c r="J169" s="31"/>
      <c r="K169" s="31"/>
      <c r="L169" s="5"/>
      <c r="M169" s="5"/>
      <c r="N169" s="5"/>
      <c r="O169" s="5"/>
    </row>
    <row r="170" spans="1:15" ht="35.25" customHeight="1" x14ac:dyDescent="0.2">
      <c r="A170" s="5"/>
      <c r="B170" s="11" t="s">
        <v>444</v>
      </c>
      <c r="C170" s="14"/>
      <c r="D170" s="14" t="s">
        <v>440</v>
      </c>
      <c r="E170" s="14" t="s">
        <v>441</v>
      </c>
      <c r="F170" s="37"/>
      <c r="G170" s="23">
        <v>1104443.8799999999</v>
      </c>
      <c r="H170" s="23">
        <v>0.03</v>
      </c>
      <c r="I170" s="5"/>
      <c r="J170" s="31"/>
      <c r="K170" s="31"/>
      <c r="L170" s="5"/>
      <c r="M170" s="5"/>
      <c r="N170" s="5"/>
      <c r="O170" s="5"/>
    </row>
    <row r="171" spans="1:15" ht="35.25" customHeight="1" x14ac:dyDescent="0.2">
      <c r="A171" s="5"/>
      <c r="B171" s="11" t="s">
        <v>445</v>
      </c>
      <c r="C171" s="14"/>
      <c r="D171" s="14" t="s">
        <v>433</v>
      </c>
      <c r="E171" s="14" t="s">
        <v>434</v>
      </c>
      <c r="F171" s="37"/>
      <c r="G171" s="23">
        <v>4206.8999999999996</v>
      </c>
      <c r="H171" s="23">
        <v>0</v>
      </c>
      <c r="I171" s="5"/>
      <c r="J171" s="31"/>
      <c r="K171" s="31"/>
      <c r="L171" s="5"/>
      <c r="M171" s="5"/>
      <c r="N171" s="5"/>
      <c r="O171" s="5"/>
    </row>
    <row r="172" spans="1:15" ht="35.25" customHeight="1" x14ac:dyDescent="0.2">
      <c r="A172" s="5"/>
      <c r="B172" s="11" t="s">
        <v>446</v>
      </c>
      <c r="C172" s="14"/>
      <c r="D172" s="14" t="s">
        <v>433</v>
      </c>
      <c r="E172" s="14" t="s">
        <v>434</v>
      </c>
      <c r="F172" s="37"/>
      <c r="G172" s="23">
        <v>28994.58</v>
      </c>
      <c r="H172" s="23">
        <v>0</v>
      </c>
      <c r="I172" s="5"/>
      <c r="J172" s="31"/>
      <c r="K172" s="31"/>
      <c r="L172" s="5"/>
      <c r="M172" s="5"/>
      <c r="N172" s="5"/>
      <c r="O172" s="5"/>
    </row>
    <row r="173" spans="1:15" ht="35.25" customHeight="1" x14ac:dyDescent="0.2">
      <c r="A173" s="5"/>
      <c r="B173" s="11" t="s">
        <v>5</v>
      </c>
      <c r="C173" s="13"/>
      <c r="D173" s="13"/>
      <c r="E173" s="13"/>
      <c r="F173" s="38"/>
      <c r="G173" s="23">
        <f>SUM($G$167:$G$172)</f>
        <v>13864327.449999999</v>
      </c>
      <c r="H173" s="23">
        <f>(G173/$O$2) *100</f>
        <v>0.37875997772075698</v>
      </c>
      <c r="I173" s="5"/>
      <c r="J173" s="31"/>
      <c r="K173" s="31"/>
      <c r="L173" s="5"/>
      <c r="M173" s="5"/>
      <c r="N173" s="5"/>
      <c r="O173" s="5"/>
    </row>
    <row r="174" spans="1:15" ht="35.25" customHeight="1" x14ac:dyDescent="0.2">
      <c r="A174" s="5"/>
      <c r="B174" s="12" t="s">
        <v>30</v>
      </c>
      <c r="C174" s="13"/>
      <c r="D174" s="13"/>
      <c r="E174" s="13"/>
      <c r="F174" s="38"/>
      <c r="G174" s="23"/>
      <c r="H174" s="28"/>
      <c r="I174" s="5"/>
      <c r="J174" s="31"/>
      <c r="K174" s="31"/>
      <c r="L174" s="5"/>
      <c r="M174" s="5"/>
      <c r="N174" s="5"/>
      <c r="O174" s="5"/>
    </row>
    <row r="175" spans="1:15" ht="35.25" customHeight="1" x14ac:dyDescent="0.2">
      <c r="A175" s="5"/>
      <c r="B175" s="11" t="s">
        <v>5</v>
      </c>
      <c r="C175" s="13"/>
      <c r="D175" s="13"/>
      <c r="E175" s="13"/>
      <c r="F175" s="38"/>
      <c r="G175" s="23"/>
      <c r="H175" s="23">
        <f>(G175/$O$2) *100</f>
        <v>0</v>
      </c>
      <c r="I175" s="5"/>
      <c r="J175" s="31"/>
      <c r="K175" s="31"/>
      <c r="L175" s="5"/>
      <c r="M175" s="5"/>
      <c r="N175" s="5"/>
      <c r="O175" s="5"/>
    </row>
    <row r="176" spans="1:15" ht="35.25" customHeight="1" x14ac:dyDescent="0.2">
      <c r="A176" s="5"/>
      <c r="B176" s="10" t="s">
        <v>11</v>
      </c>
      <c r="C176" s="13"/>
      <c r="D176" s="13"/>
      <c r="E176" s="13"/>
      <c r="F176" s="38"/>
      <c r="G176" s="23"/>
      <c r="H176" s="28"/>
      <c r="I176" s="5"/>
      <c r="J176" s="31"/>
      <c r="K176" s="31"/>
      <c r="L176" s="5"/>
      <c r="M176" s="5"/>
      <c r="N176" s="5"/>
      <c r="O176" s="5"/>
    </row>
    <row r="177" spans="1:15" ht="35.25" customHeight="1" x14ac:dyDescent="0.2">
      <c r="A177" s="5"/>
      <c r="B177" s="11" t="s">
        <v>5</v>
      </c>
      <c r="C177" s="13"/>
      <c r="D177" s="13"/>
      <c r="E177" s="13"/>
      <c r="F177" s="38"/>
      <c r="G177" s="23"/>
      <c r="H177" s="23">
        <f>(G177/$O$2) *100</f>
        <v>0</v>
      </c>
      <c r="I177" s="5"/>
      <c r="J177" s="31"/>
      <c r="K177" s="31"/>
      <c r="L177" s="5"/>
      <c r="M177" s="5"/>
      <c r="N177" s="5"/>
      <c r="O177" s="5"/>
    </row>
    <row r="178" spans="1:15" ht="35.25" customHeight="1" x14ac:dyDescent="0.2">
      <c r="A178" s="5"/>
      <c r="B178" s="10" t="s">
        <v>25</v>
      </c>
      <c r="C178" s="13"/>
      <c r="D178" s="13"/>
      <c r="E178" s="13"/>
      <c r="F178" s="38"/>
      <c r="G178" s="23"/>
      <c r="H178" s="28"/>
      <c r="I178" s="5"/>
      <c r="J178" s="31"/>
      <c r="K178" s="31"/>
      <c r="L178" s="5"/>
      <c r="M178" s="5"/>
      <c r="N178" s="5"/>
      <c r="O178" s="5"/>
    </row>
    <row r="179" spans="1:15" ht="35.25" customHeight="1" x14ac:dyDescent="0.2">
      <c r="A179" s="5"/>
      <c r="B179" s="11" t="s">
        <v>447</v>
      </c>
      <c r="C179" s="14"/>
      <c r="D179" s="14" t="s">
        <v>448</v>
      </c>
      <c r="E179" s="14" t="s">
        <v>449</v>
      </c>
      <c r="F179" s="37"/>
      <c r="G179" s="23">
        <v>1587891.96</v>
      </c>
      <c r="H179" s="23">
        <v>0.04</v>
      </c>
      <c r="I179" s="5"/>
      <c r="J179" s="31"/>
      <c r="K179" s="31"/>
      <c r="L179" s="5"/>
      <c r="M179" s="5"/>
      <c r="N179" s="5"/>
      <c r="O179" s="5"/>
    </row>
    <row r="180" spans="1:15" ht="35.25" customHeight="1" x14ac:dyDescent="0.2">
      <c r="A180" s="5"/>
      <c r="B180" s="11" t="s">
        <v>450</v>
      </c>
      <c r="C180" s="14"/>
      <c r="D180" s="14" t="s">
        <v>448</v>
      </c>
      <c r="E180" s="14" t="s">
        <v>449</v>
      </c>
      <c r="F180" s="37"/>
      <c r="G180" s="23">
        <v>855181.07</v>
      </c>
      <c r="H180" s="23">
        <v>0.02</v>
      </c>
      <c r="I180" s="5"/>
      <c r="J180" s="31"/>
      <c r="K180" s="31"/>
      <c r="L180" s="5"/>
      <c r="M180" s="5"/>
      <c r="N180" s="5"/>
      <c r="O180" s="5"/>
    </row>
    <row r="181" spans="1:15" ht="35.25" customHeight="1" x14ac:dyDescent="0.2">
      <c r="A181" s="5"/>
      <c r="B181" s="11" t="s">
        <v>451</v>
      </c>
      <c r="C181" s="14"/>
      <c r="D181" s="14" t="s">
        <v>448</v>
      </c>
      <c r="E181" s="14" t="s">
        <v>449</v>
      </c>
      <c r="F181" s="37"/>
      <c r="G181" s="23">
        <v>18440.259999999998</v>
      </c>
      <c r="H181" s="23">
        <v>0</v>
      </c>
      <c r="I181" s="5"/>
      <c r="J181" s="31"/>
      <c r="K181" s="31"/>
      <c r="L181" s="5"/>
      <c r="M181" s="5"/>
      <c r="N181" s="5"/>
      <c r="O181" s="5"/>
    </row>
    <row r="182" spans="1:15" ht="35.25" customHeight="1" x14ac:dyDescent="0.2">
      <c r="A182" s="5"/>
      <c r="B182" s="11" t="s">
        <v>452</v>
      </c>
      <c r="C182" s="14"/>
      <c r="D182" s="14" t="s">
        <v>448</v>
      </c>
      <c r="E182" s="14" t="s">
        <v>449</v>
      </c>
      <c r="F182" s="37"/>
      <c r="G182" s="23">
        <v>619245.98</v>
      </c>
      <c r="H182" s="23">
        <v>0.02</v>
      </c>
      <c r="I182" s="5"/>
      <c r="J182" s="31"/>
      <c r="K182" s="31"/>
      <c r="L182" s="5"/>
      <c r="M182" s="5"/>
      <c r="N182" s="5"/>
      <c r="O182" s="5"/>
    </row>
    <row r="183" spans="1:15" ht="35.25" customHeight="1" x14ac:dyDescent="0.2">
      <c r="A183" s="5"/>
      <c r="B183" s="11" t="s">
        <v>5</v>
      </c>
      <c r="C183" s="13"/>
      <c r="D183" s="13"/>
      <c r="E183" s="13"/>
      <c r="F183" s="38"/>
      <c r="G183" s="23">
        <f>SUM($G$179:$G$182)</f>
        <v>3080759.2699999996</v>
      </c>
      <c r="H183" s="23">
        <f>(G183/$O$2) *100</f>
        <v>8.4163354960879511E-2</v>
      </c>
      <c r="I183" s="5"/>
      <c r="J183" s="31"/>
      <c r="K183" s="31"/>
      <c r="L183" s="5"/>
      <c r="M183" s="5"/>
      <c r="N183" s="5"/>
      <c r="O183" s="5"/>
    </row>
    <row r="184" spans="1:15" ht="35.25" customHeight="1" x14ac:dyDescent="0.2">
      <c r="A184" s="5"/>
      <c r="B184" s="10" t="s">
        <v>17</v>
      </c>
      <c r="C184" s="13"/>
      <c r="D184" s="13"/>
      <c r="E184" s="13"/>
      <c r="F184" s="38"/>
      <c r="G184" s="23"/>
      <c r="H184" s="28"/>
      <c r="I184" s="5"/>
      <c r="J184" s="31"/>
      <c r="K184" s="31"/>
      <c r="L184" s="5"/>
      <c r="M184" s="5"/>
      <c r="N184" s="5"/>
      <c r="O184" s="5"/>
    </row>
    <row r="185" spans="1:15" ht="35.25" customHeight="1" x14ac:dyDescent="0.2">
      <c r="A185" s="5"/>
      <c r="B185" s="11" t="s">
        <v>61</v>
      </c>
      <c r="C185" s="14"/>
      <c r="D185" s="14" t="s">
        <v>49</v>
      </c>
      <c r="E185" s="14" t="s">
        <v>50</v>
      </c>
      <c r="F185" s="37"/>
      <c r="G185" s="23">
        <v>121.89</v>
      </c>
      <c r="H185" s="23">
        <v>0</v>
      </c>
      <c r="I185" s="5"/>
      <c r="J185" s="31"/>
      <c r="K185" s="31"/>
      <c r="L185" s="5"/>
      <c r="M185" s="5"/>
      <c r="N185" s="5"/>
      <c r="O185" s="5"/>
    </row>
    <row r="186" spans="1:15" ht="35.25" customHeight="1" x14ac:dyDescent="0.2">
      <c r="A186" s="5"/>
      <c r="B186" s="11" t="s">
        <v>201</v>
      </c>
      <c r="C186" s="14"/>
      <c r="D186" s="14" t="s">
        <v>203</v>
      </c>
      <c r="E186" s="14" t="s">
        <v>204</v>
      </c>
      <c r="F186" s="37"/>
      <c r="G186" s="23">
        <v>20.84</v>
      </c>
      <c r="H186" s="23">
        <v>0</v>
      </c>
      <c r="I186" s="5"/>
      <c r="J186" s="31"/>
      <c r="K186" s="31"/>
      <c r="L186" s="5"/>
      <c r="M186" s="5"/>
      <c r="N186" s="5"/>
      <c r="O186" s="5"/>
    </row>
    <row r="187" spans="1:15" ht="35.25" customHeight="1" x14ac:dyDescent="0.2">
      <c r="A187" s="5"/>
      <c r="B187" s="11" t="s">
        <v>355</v>
      </c>
      <c r="C187" s="14"/>
      <c r="D187" s="14" t="s">
        <v>357</v>
      </c>
      <c r="E187" s="14" t="s">
        <v>358</v>
      </c>
      <c r="F187" s="37"/>
      <c r="G187" s="23">
        <v>229.41</v>
      </c>
      <c r="H187" s="23">
        <v>0</v>
      </c>
      <c r="I187" s="5"/>
      <c r="J187" s="31"/>
      <c r="K187" s="31"/>
      <c r="L187" s="5"/>
      <c r="M187" s="5"/>
      <c r="N187" s="5"/>
      <c r="O187" s="5"/>
    </row>
    <row r="188" spans="1:15" ht="35.25" customHeight="1" x14ac:dyDescent="0.2">
      <c r="A188" s="5"/>
      <c r="B188" s="11" t="s">
        <v>5</v>
      </c>
      <c r="C188" s="13"/>
      <c r="D188" s="13"/>
      <c r="E188" s="13"/>
      <c r="F188" s="38"/>
      <c r="G188" s="23">
        <f>SUM($G$185:$G$187)</f>
        <v>372.14</v>
      </c>
      <c r="H188" s="23">
        <f>(G188/$O$2) *100</f>
        <v>1.0166503829149137E-5</v>
      </c>
      <c r="I188" s="5"/>
      <c r="J188" s="31"/>
      <c r="K188" s="31"/>
      <c r="L188" s="5"/>
      <c r="M188" s="5"/>
      <c r="N188" s="5"/>
      <c r="O188" s="5"/>
    </row>
    <row r="189" spans="1:15" ht="35.25" customHeight="1" x14ac:dyDescent="0.2">
      <c r="A189" s="5"/>
      <c r="B189" s="10" t="s">
        <v>18</v>
      </c>
      <c r="C189" s="13"/>
      <c r="D189" s="13"/>
      <c r="E189" s="13"/>
      <c r="F189" s="38"/>
      <c r="G189" s="23"/>
      <c r="H189" s="28"/>
      <c r="I189" s="5"/>
      <c r="J189" s="31"/>
      <c r="K189" s="31"/>
      <c r="L189" s="5"/>
      <c r="M189" s="5"/>
      <c r="N189" s="5"/>
      <c r="O189" s="5"/>
    </row>
    <row r="190" spans="1:15" ht="35.25" customHeight="1" x14ac:dyDescent="0.2">
      <c r="A190" s="5"/>
      <c r="B190" s="11" t="s">
        <v>5</v>
      </c>
      <c r="C190" s="13"/>
      <c r="D190" s="13"/>
      <c r="E190" s="13"/>
      <c r="F190" s="38"/>
      <c r="G190" s="23"/>
      <c r="H190" s="23">
        <f>(G190/$O$2) *100</f>
        <v>0</v>
      </c>
      <c r="I190" s="5"/>
      <c r="J190" s="31"/>
      <c r="K190" s="31"/>
      <c r="L190" s="5"/>
      <c r="M190" s="5"/>
      <c r="N190" s="5"/>
      <c r="O190" s="5"/>
    </row>
    <row r="191" spans="1:15" ht="35.25" customHeight="1" x14ac:dyDescent="0.2">
      <c r="A191" s="5"/>
      <c r="B191" s="10" t="s">
        <v>26</v>
      </c>
      <c r="C191" s="13"/>
      <c r="D191" s="13"/>
      <c r="E191" s="13"/>
      <c r="F191" s="38"/>
      <c r="G191" s="23"/>
      <c r="H191" s="28"/>
      <c r="I191" s="5"/>
      <c r="J191" s="31"/>
      <c r="K191" s="31"/>
      <c r="L191" s="5"/>
      <c r="M191" s="5"/>
      <c r="N191" s="5"/>
      <c r="O191" s="5"/>
    </row>
    <row r="192" spans="1:15" ht="35.25" customHeight="1" x14ac:dyDescent="0.2">
      <c r="A192" s="5"/>
      <c r="B192" s="11" t="s">
        <v>453</v>
      </c>
      <c r="C192" s="14"/>
      <c r="D192" s="14" t="s">
        <v>454</v>
      </c>
      <c r="E192" s="14" t="s">
        <v>455</v>
      </c>
      <c r="F192" s="37"/>
      <c r="G192" s="23">
        <v>15001239.710000001</v>
      </c>
      <c r="H192" s="23">
        <v>0.41</v>
      </c>
      <c r="I192" s="5"/>
      <c r="J192" s="31"/>
      <c r="K192" s="31"/>
      <c r="L192" s="5"/>
      <c r="M192" s="5"/>
      <c r="N192" s="5"/>
      <c r="O192" s="5"/>
    </row>
    <row r="193" spans="1:15" ht="35.25" customHeight="1" x14ac:dyDescent="0.2">
      <c r="A193" s="5"/>
      <c r="B193" s="11" t="s">
        <v>5</v>
      </c>
      <c r="C193" s="13"/>
      <c r="D193" s="13"/>
      <c r="E193" s="13"/>
      <c r="F193" s="38"/>
      <c r="G193" s="23">
        <f>SUM($G$192)</f>
        <v>15001239.710000001</v>
      </c>
      <c r="H193" s="23">
        <f>(G193/$O$2) *100</f>
        <v>0.4098193178741848</v>
      </c>
      <c r="I193" s="5"/>
      <c r="J193" s="31"/>
      <c r="K193" s="31"/>
      <c r="L193" s="5"/>
      <c r="M193" s="5"/>
      <c r="N193" s="5"/>
      <c r="O193" s="5"/>
    </row>
    <row r="194" spans="1:15" ht="35.25" customHeight="1" x14ac:dyDescent="0.2">
      <c r="A194" s="5"/>
      <c r="B194" s="10" t="s">
        <v>22</v>
      </c>
      <c r="C194" s="13"/>
      <c r="D194" s="13"/>
      <c r="E194" s="13"/>
      <c r="F194" s="38"/>
      <c r="G194" s="23"/>
      <c r="H194" s="28"/>
      <c r="I194" s="5"/>
      <c r="J194" s="31"/>
      <c r="K194" s="31"/>
      <c r="L194" s="5"/>
      <c r="M194" s="5"/>
      <c r="N194" s="5"/>
      <c r="O194" s="5"/>
    </row>
    <row r="195" spans="1:15" ht="35.25" customHeight="1" x14ac:dyDescent="0.2">
      <c r="A195" s="5"/>
      <c r="B195" s="11" t="s">
        <v>5</v>
      </c>
      <c r="C195" s="13"/>
      <c r="D195" s="13"/>
      <c r="E195" s="13"/>
      <c r="F195" s="38"/>
      <c r="G195" s="23"/>
      <c r="H195" s="23">
        <f>(G195/$O$2) *100</f>
        <v>0</v>
      </c>
      <c r="I195" s="5"/>
      <c r="J195" s="31"/>
      <c r="K195" s="31"/>
      <c r="L195" s="5"/>
      <c r="M195" s="5"/>
      <c r="N195" s="5"/>
      <c r="O195" s="5"/>
    </row>
    <row r="196" spans="1:15" ht="35.25" customHeight="1" x14ac:dyDescent="0.2">
      <c r="A196" s="5"/>
      <c r="B196" s="10" t="s">
        <v>19</v>
      </c>
      <c r="C196" s="13"/>
      <c r="D196" s="13"/>
      <c r="E196" s="13"/>
      <c r="F196" s="38"/>
      <c r="G196" s="23"/>
      <c r="H196" s="28"/>
      <c r="I196" s="5"/>
      <c r="J196" s="31"/>
      <c r="K196" s="31"/>
      <c r="L196" s="5"/>
      <c r="M196" s="5"/>
      <c r="N196" s="5"/>
      <c r="O196" s="5"/>
    </row>
    <row r="197" spans="1:15" ht="35.25" customHeight="1" x14ac:dyDescent="0.2">
      <c r="A197" s="5"/>
      <c r="B197" s="11" t="s">
        <v>5</v>
      </c>
      <c r="C197" s="13"/>
      <c r="D197" s="13"/>
      <c r="E197" s="13"/>
      <c r="F197" s="38"/>
      <c r="G197" s="23"/>
      <c r="H197" s="23">
        <f>(G197/$O$2) *100</f>
        <v>0</v>
      </c>
      <c r="I197" s="5"/>
      <c r="J197" s="31"/>
      <c r="K197" s="31"/>
      <c r="L197" s="5"/>
      <c r="M197" s="5"/>
      <c r="N197" s="5"/>
      <c r="O197" s="5"/>
    </row>
    <row r="198" spans="1:15" ht="35.25" customHeight="1" x14ac:dyDescent="0.2">
      <c r="A198" s="5"/>
      <c r="B198" s="10" t="s">
        <v>31</v>
      </c>
      <c r="C198" s="13"/>
      <c r="D198" s="13"/>
      <c r="E198" s="13"/>
      <c r="F198" s="38"/>
      <c r="G198" s="23"/>
      <c r="H198" s="28"/>
      <c r="I198" s="5"/>
      <c r="J198" s="31"/>
      <c r="K198" s="31"/>
      <c r="L198" s="5"/>
      <c r="M198" s="5"/>
      <c r="N198" s="5"/>
      <c r="O198" s="5"/>
    </row>
    <row r="199" spans="1:15" ht="35.25" customHeight="1" x14ac:dyDescent="0.2">
      <c r="A199" s="5"/>
      <c r="B199" s="11" t="s">
        <v>5</v>
      </c>
      <c r="C199" s="13"/>
      <c r="D199" s="13"/>
      <c r="E199" s="13"/>
      <c r="F199" s="38"/>
      <c r="G199" s="23"/>
      <c r="H199" s="23">
        <f>(G199/$O$2) *100</f>
        <v>0</v>
      </c>
      <c r="I199" s="5"/>
      <c r="J199" s="31"/>
      <c r="K199" s="31"/>
      <c r="L199" s="5"/>
      <c r="M199" s="5"/>
      <c r="N199" s="5"/>
      <c r="O199" s="5"/>
    </row>
    <row r="200" spans="1:15" ht="35.25" customHeight="1" x14ac:dyDescent="0.2">
      <c r="A200" s="5"/>
      <c r="B200" s="10" t="s">
        <v>20</v>
      </c>
      <c r="C200" s="13"/>
      <c r="D200" s="13"/>
      <c r="E200" s="13"/>
      <c r="F200" s="38"/>
      <c r="G200" s="23"/>
      <c r="H200" s="28"/>
      <c r="I200" s="5"/>
      <c r="J200" s="31"/>
      <c r="K200" s="31"/>
      <c r="L200" s="5"/>
      <c r="M200" s="5"/>
      <c r="N200" s="5"/>
      <c r="O200" s="5"/>
    </row>
    <row r="201" spans="1:15" ht="35.25" customHeight="1" x14ac:dyDescent="0.2">
      <c r="A201" s="5"/>
      <c r="B201" s="11" t="s">
        <v>5</v>
      </c>
      <c r="C201" s="13"/>
      <c r="D201" s="13"/>
      <c r="E201" s="13"/>
      <c r="F201" s="38"/>
      <c r="G201" s="23"/>
      <c r="H201" s="23">
        <f>(G201/$O$2) *100</f>
        <v>0</v>
      </c>
      <c r="I201" s="5"/>
      <c r="J201" s="31"/>
      <c r="K201" s="31"/>
      <c r="L201" s="5"/>
      <c r="M201" s="5"/>
      <c r="N201" s="5"/>
      <c r="O201" s="5"/>
    </row>
    <row r="202" spans="1:15" ht="35.25" customHeight="1" x14ac:dyDescent="0.2">
      <c r="A202" s="5"/>
      <c r="B202" s="10" t="s">
        <v>34</v>
      </c>
      <c r="C202" s="13"/>
      <c r="D202" s="13"/>
      <c r="E202" s="13"/>
      <c r="F202" s="38"/>
      <c r="G202" s="23"/>
      <c r="H202" s="28"/>
      <c r="I202" s="5"/>
      <c r="J202" s="31"/>
      <c r="K202" s="31"/>
      <c r="L202" s="5"/>
      <c r="M202" s="5"/>
      <c r="N202" s="5"/>
      <c r="O202" s="5"/>
    </row>
    <row r="203" spans="1:15" ht="35.25" customHeight="1" x14ac:dyDescent="0.2">
      <c r="A203" s="5"/>
      <c r="B203" s="11" t="s">
        <v>5</v>
      </c>
      <c r="C203" s="13"/>
      <c r="D203" s="13"/>
      <c r="E203" s="13"/>
      <c r="F203" s="38"/>
      <c r="G203" s="23"/>
      <c r="H203" s="23">
        <f>(G203/$O$2) *100</f>
        <v>0</v>
      </c>
      <c r="I203" s="5"/>
      <c r="J203" s="31"/>
      <c r="K203" s="31"/>
      <c r="L203" s="5"/>
      <c r="M203" s="5"/>
      <c r="N203" s="5"/>
      <c r="O203" s="5"/>
    </row>
    <row r="204" spans="1:15" ht="35.25" customHeight="1" x14ac:dyDescent="0.2">
      <c r="A204" s="7"/>
      <c r="B204" s="10" t="s">
        <v>23</v>
      </c>
      <c r="C204" s="15"/>
      <c r="D204" s="15"/>
      <c r="E204" s="15"/>
      <c r="F204" s="39"/>
      <c r="G204" s="24">
        <f>G203+G201+G199+G197+G195+G193+G190+G188+G183+G177+G175+G173+G165+G163+G161+G159+G157+G138+G51+G49+G30</f>
        <v>3660452071.3700008</v>
      </c>
      <c r="H204" s="24">
        <v>100</v>
      </c>
      <c r="I204" s="7"/>
      <c r="J204" s="33">
        <v>3660452071.3699999</v>
      </c>
      <c r="K204" s="17">
        <f>ROUND(G204,2)-ROUND(J204,2)</f>
        <v>0</v>
      </c>
      <c r="L204" s="7"/>
      <c r="M204" s="7"/>
      <c r="N204" s="7"/>
      <c r="O204" s="7"/>
    </row>
    <row r="205" spans="1:15" ht="35.25" customHeight="1" x14ac:dyDescent="0.2"/>
    <row r="206" spans="1:15" ht="35.25" customHeight="1" x14ac:dyDescent="0.2"/>
    <row r="207" spans="1:15" ht="35.25" customHeight="1" x14ac:dyDescent="0.2"/>
    <row r="208" spans="1:15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Панова Оксана Геннадьевна</cp:lastModifiedBy>
  <cp:lastPrinted>2018-07-12T14:19:43Z</cp:lastPrinted>
  <dcterms:created xsi:type="dcterms:W3CDTF">2013-06-06T06:49:48Z</dcterms:created>
  <dcterms:modified xsi:type="dcterms:W3CDTF">2023-04-10T06:45:09Z</dcterms:modified>
</cp:coreProperties>
</file>