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ОИА\Для Сергея\MSV\3_Раскрытие информации\1.2.5\2021\6. на 30.06.2021\"/>
    </mc:Choice>
  </mc:AlternateContent>
  <bookViews>
    <workbookView xWindow="0" yWindow="90" windowWidth="19425" windowHeight="11025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портфеля'!$A$7:$O$23</definedName>
    <definedName name="Report07">'Состав портфеля'!$A$25:$O$34</definedName>
    <definedName name="Report08">'Состав портфеля'!$A$36:$O$36</definedName>
    <definedName name="Report09">'Состав портфеля'!$A$38:$O$107</definedName>
    <definedName name="Report10">'Состав портфеля'!$A$109:$O$109</definedName>
    <definedName name="Report11">'Состав портфеля'!$A$111:$O$111</definedName>
    <definedName name="Report12">'Состав портфеля'!$A$113:$O$113</definedName>
    <definedName name="Report13">'Состав портфеля'!$A$115:$O$115</definedName>
    <definedName name="Report14">'Состав портфеля'!$A$117:$O$117</definedName>
    <definedName name="Report15">'Состав портфеля'!$A$119:$O$125</definedName>
    <definedName name="Report16">'Состав портфеля'!$A$127:$O$131</definedName>
    <definedName name="Report17">'Состав портфеля'!$A$133:$O$133</definedName>
    <definedName name="Report18">'Состав портфеля'!$A$135:$O$140</definedName>
    <definedName name="Report19">'Состав портфеля'!$A$142:$O$146</definedName>
    <definedName name="Report20">'Состав портфеля'!$A$148:$O$153</definedName>
    <definedName name="Report21">'Состав портфеля'!$A$155:$O$155</definedName>
    <definedName name="Report22">'Состав портфеля'!$A$157:$O$157</definedName>
    <definedName name="Report23">'Состав портфеля'!$A$159:$O$159</definedName>
    <definedName name="Report24">'Состав портфеля'!$A$161:$O$161</definedName>
    <definedName name="Report25">'Состав портфеля'!$A$163:$O$163</definedName>
    <definedName name="Report26">'Состав портфеля'!$A$165:$O$165</definedName>
    <definedName name="Report27">'Состав портфеля'!$A$166:$K$166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</workbook>
</file>

<file path=xl/calcChain.xml><?xml version="1.0" encoding="utf-8"?>
<calcChain xmlns="http://schemas.openxmlformats.org/spreadsheetml/2006/main">
  <c r="O1" i="12" l="1"/>
  <c r="O2" i="12"/>
  <c r="G166" i="12"/>
  <c r="G145" i="12"/>
  <c r="G17" i="12"/>
  <c r="G153" i="12" l="1"/>
  <c r="G146" i="12"/>
  <c r="G140" i="12"/>
  <c r="G131" i="12"/>
  <c r="G125" i="12"/>
  <c r="G107" i="12"/>
  <c r="G34" i="12"/>
  <c r="G23" i="12"/>
  <c r="B5" i="9"/>
  <c r="K166" i="12" l="1"/>
  <c r="B3" i="12"/>
  <c r="H165" i="12" l="1"/>
  <c r="H161" i="12" l="1"/>
  <c r="H163" i="12"/>
  <c r="H157" i="12"/>
  <c r="H159" i="12"/>
  <c r="H153" i="12"/>
  <c r="H155" i="12"/>
  <c r="H140" i="12"/>
  <c r="H146" i="12"/>
  <c r="H131" i="12"/>
  <c r="H133" i="12"/>
  <c r="H117" i="12"/>
  <c r="H125" i="12"/>
  <c r="H113" i="12"/>
  <c r="H115" i="12"/>
  <c r="H109" i="12"/>
  <c r="H111" i="12"/>
  <c r="H36" i="12"/>
  <c r="H107" i="12"/>
  <c r="H23" i="12"/>
  <c r="H34" i="12"/>
  <c r="B2" i="12"/>
</calcChain>
</file>

<file path=xl/sharedStrings.xml><?xml version="1.0" encoding="utf-8"?>
<sst xmlns="http://schemas.openxmlformats.org/spreadsheetml/2006/main" count="515" uniqueCount="339">
  <si>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</si>
  <si>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</si>
  <si>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</si>
  <si>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</si>
  <si>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</si>
  <si>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</si>
  <si>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</si>
  <si>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</si>
  <si>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</si>
  <si>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</si>
  <si>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</si>
  <si>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</si>
  <si>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</si>
  <si>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</si>
  <si>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</si>
  <si>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</si>
  <si>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</si>
  <si>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</si>
  <si>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</si>
  <si>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</si>
  <si>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</si>
  <si>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</si>
  <si>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</si>
  <si>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</si>
  <si>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</si>
  <si>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</si>
  <si>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</si>
  <si>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</si>
  <si>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</si>
  <si>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</si>
  <si>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</si>
  <si>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</si>
  <si>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</si>
  <si>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</si>
  <si>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</si>
  <si>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SPECDEP\sd234</t>
  </si>
  <si>
    <t>Чеботарёва Наталья Юрьевна</t>
  </si>
  <si>
    <t>\\sdfile\gl\customreports\Инвестиционный портфель фонда 5175-У.xlsm</t>
  </si>
  <si>
    <t>Инвестиционный портфель НПФ 5175-У</t>
  </si>
  <si>
    <t>ПН - Доверие</t>
  </si>
  <si>
    <t>Report03</t>
  </si>
  <si>
    <t>Report04</t>
  </si>
  <si>
    <t>Report05</t>
  </si>
  <si>
    <t>Состав инвестиционного портфеля фонда по обязательному пенсионному страхованию на 30.06.2021</t>
  </si>
  <si>
    <t>Report28</t>
  </si>
  <si>
    <t>Акционерное общество "Негосударственный пенсионный фонд "Доверие"</t>
  </si>
  <si>
    <t>Report29</t>
  </si>
  <si>
    <t>25083RMFS</t>
  </si>
  <si>
    <t>RU000A0ZYCK6</t>
  </si>
  <si>
    <t>Министерство финансов Российской Федерации</t>
  </si>
  <si>
    <t>1037739085636</t>
  </si>
  <si>
    <t>26209RMFS</t>
  </si>
  <si>
    <t>RU000A0JSMA2</t>
  </si>
  <si>
    <t>26212RMFS</t>
  </si>
  <si>
    <t>RU000A0JTK38</t>
  </si>
  <si>
    <t>26217RMFS</t>
  </si>
  <si>
    <t>RU000A0JVW30</t>
  </si>
  <si>
    <t>26218RMFS</t>
  </si>
  <si>
    <t>RU000A0JVW48</t>
  </si>
  <si>
    <t>26219RMFS</t>
  </si>
  <si>
    <t>RU000A0JWM07</t>
  </si>
  <si>
    <t>26222RMFS</t>
  </si>
  <si>
    <t>RU000A0JXQF2</t>
  </si>
  <si>
    <t>26223RMFS</t>
  </si>
  <si>
    <t>RU000A0ZYU88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</si>
  <si>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</si>
  <si>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</si>
  <si>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</si>
  <si>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</si>
  <si>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</si>
  <si>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</si>
  <si>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</si>
  <si>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</si>
  <si>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26234RMFS</t>
  </si>
  <si>
    <t>RU000A101QE0</t>
  </si>
  <si>
    <t>26239RMFS</t>
  </si>
  <si>
    <t>RU000A103901</t>
  </si>
  <si>
    <t>29012RMFS</t>
  </si>
  <si>
    <t>RU000A0JX0H6</t>
  </si>
  <si>
    <t>46018RMFS</t>
  </si>
  <si>
    <t>RU000A0D0G29</t>
  </si>
  <si>
    <t>RU25072MOS0</t>
  </si>
  <si>
    <t>RU000A1030S9</t>
  </si>
  <si>
    <t>Правительство Москвы в лице Департамента финансов города Москвы</t>
  </si>
  <si>
    <t>1027700505348</t>
  </si>
  <si>
    <t>RU34011MOO0</t>
  </si>
  <si>
    <t>RU000A0ZYML3</t>
  </si>
  <si>
    <t>Министерство экономики и финансов Московской области</t>
  </si>
  <si>
    <t>1025002870837</t>
  </si>
  <si>
    <t>RU34012MOO0</t>
  </si>
  <si>
    <t>RU000A100XP4</t>
  </si>
  <si>
    <t>RU35003AOR0</t>
  </si>
  <si>
    <t>RU000A0JVM81</t>
  </si>
  <si>
    <t>Министерство финансов Оренбургской области</t>
  </si>
  <si>
    <t>1025601036493</t>
  </si>
  <si>
    <t>RU35005SVS0</t>
  </si>
  <si>
    <t>RU000A0ZZQH9</t>
  </si>
  <si>
    <t>Министерство финансов Свердловской области</t>
  </si>
  <si>
    <t>1026605256589</t>
  </si>
  <si>
    <t>RU35006RSY0</t>
  </si>
  <si>
    <t>RU000A0JUQH4</t>
  </si>
  <si>
    <t>Министерство финансов Республики Саха (Якутия)</t>
  </si>
  <si>
    <t>1031402066079</t>
  </si>
  <si>
    <t>RU35009RSY0</t>
  </si>
  <si>
    <t>RU000A0JXR43</t>
  </si>
  <si>
    <t>RU35010MOO0</t>
  </si>
  <si>
    <t>RU000A0JX0B9</t>
  </si>
  <si>
    <t>RU35012SAM0</t>
  </si>
  <si>
    <t>RU000A0JWM56</t>
  </si>
  <si>
    <t>Министерство управления финансами Самарской области</t>
  </si>
  <si>
    <t>1026300972444</t>
  </si>
  <si>
    <t>4-02-25642-H</t>
  </si>
  <si>
    <t>RU000A0JTLJ3</t>
  </si>
  <si>
    <t>Акционерное общество "Холдинговая компания "МЕТАЛЛОИНВЕСТ"</t>
  </si>
  <si>
    <t>1027700006289</t>
  </si>
  <si>
    <t>4-04-00122-A</t>
  </si>
  <si>
    <t>RU000A0JT940</t>
  </si>
  <si>
    <t>публичное акционерное общество "Нефтяная компания "Роснефть"</t>
  </si>
  <si>
    <t>1027700043502</t>
  </si>
  <si>
    <t>4-06-00013-A</t>
  </si>
  <si>
    <t>RU000A0JTM28</t>
  </si>
  <si>
    <t>Публичное акционерное общество "Акционерная нефтяная Компания "Башнефть"</t>
  </si>
  <si>
    <t>1020202555240</t>
  </si>
  <si>
    <t>4-07-00122-A</t>
  </si>
  <si>
    <t>RU000A0JTS06</t>
  </si>
  <si>
    <t>4-07-55038-E</t>
  </si>
  <si>
    <t>RU000A0JTMG7</t>
  </si>
  <si>
    <t>Публичное акционерное общество "Федеральная гидрогенерирующая компания - РусГидро"</t>
  </si>
  <si>
    <t>1042401810494</t>
  </si>
  <si>
    <t>4-07-55477-E</t>
  </si>
  <si>
    <t>RU000A0JW1G7</t>
  </si>
  <si>
    <t>акционерное общество "РОСНАНО"</t>
  </si>
  <si>
    <t>1117799004333</t>
  </si>
  <si>
    <t>4-08-00013-A</t>
  </si>
  <si>
    <t>RU000A0JTM44</t>
  </si>
  <si>
    <t>4-08-00122-A</t>
  </si>
  <si>
    <t>RU000A0JTS22</t>
  </si>
  <si>
    <t>4-08-43801-H</t>
  </si>
  <si>
    <t>RU000A0JRUY7</t>
  </si>
  <si>
    <t>Акционерное общество "ВЭБ-лизинг"</t>
  </si>
  <si>
    <t>1037709024781</t>
  </si>
  <si>
    <t>4-09-00013-A</t>
  </si>
  <si>
    <t>RU000A0JTM51</t>
  </si>
  <si>
    <t>4-09-00122-A</t>
  </si>
  <si>
    <t>RU000A0JTYM0</t>
  </si>
  <si>
    <t>4-09-43801-H</t>
  </si>
  <si>
    <t>RU000A0JRV52</t>
  </si>
  <si>
    <t>4-09-55038-E</t>
  </si>
  <si>
    <t>RU000A0JVD25</t>
  </si>
  <si>
    <t>4-26-00004-T</t>
  </si>
  <si>
    <t>RU000A0JS4Z7</t>
  </si>
  <si>
    <t>государственная корпорация развития "ВЭБ.РФ"</t>
  </si>
  <si>
    <t>1077711000102</t>
  </si>
  <si>
    <t>4-28-65045-D</t>
  </si>
  <si>
    <t>RU000A0JTU85</t>
  </si>
  <si>
    <t>Открытое акционерное общество "Российские железные дороги"</t>
  </si>
  <si>
    <t>1037739877295</t>
  </si>
  <si>
    <t>4-41-65045-D</t>
  </si>
  <si>
    <t>RU000A0JX1S1</t>
  </si>
  <si>
    <t>4B02-01-00122-A</t>
  </si>
  <si>
    <t>RU000A0JUFU0</t>
  </si>
  <si>
    <t>4B02-01-00124-A-001P</t>
  </si>
  <si>
    <t>RU000A0JWTN2</t>
  </si>
  <si>
    <t>ПУБЛИЧНОЕ АКЦИОНЕРНОЕ ОБЩЕСТВО "РОСТЕЛЕКОМ"</t>
  </si>
  <si>
    <t>1027700198767</t>
  </si>
  <si>
    <t>4B02-01-00146-A</t>
  </si>
  <si>
    <t>RU000A0JWRE5</t>
  </si>
  <si>
    <t>Публичное акционерное общество "Газпром нефть"</t>
  </si>
  <si>
    <t>1025501701686</t>
  </si>
  <si>
    <t>4B02-01-40155-F-001P</t>
  </si>
  <si>
    <t>RU000A100VQ6</t>
  </si>
  <si>
    <t>Публичное акционерное общество "Горно-металлургическая компания "Норильский никель"</t>
  </si>
  <si>
    <t>1028400000298</t>
  </si>
  <si>
    <t>4B02-01-55039-E-001P</t>
  </si>
  <si>
    <t>RU000A1005H4</t>
  </si>
  <si>
    <t>Публичное акционерное общество "Московская объединенная энергетическая компания"</t>
  </si>
  <si>
    <t>1047796974092</t>
  </si>
  <si>
    <t>4B02-01-55192-E-001P</t>
  </si>
  <si>
    <t>RU000A100XC2</t>
  </si>
  <si>
    <t>Публичное акционерное общество "Полюс"</t>
  </si>
  <si>
    <t>1068400002990</t>
  </si>
  <si>
    <t>4B02-01-55194-E</t>
  </si>
  <si>
    <t>RU000A0ZYPG6</t>
  </si>
  <si>
    <t>Публичное акционерное общество "Центр по перевозке грузов в контейнерах "ТрансКонтейнер"</t>
  </si>
  <si>
    <t>1067746341024</t>
  </si>
  <si>
    <t>4B02-01-55385-E-001P</t>
  </si>
  <si>
    <t>RU000A0JXVM8</t>
  </si>
  <si>
    <t>Публичное акционерное общество "Российские сети"</t>
  </si>
  <si>
    <t>1087760000019</t>
  </si>
  <si>
    <t>4B02-01-55465-E-001P</t>
  </si>
  <si>
    <t>RU000A0JXQ28</t>
  </si>
  <si>
    <t>Акционерное общество "Федеральная пассажирская компания"</t>
  </si>
  <si>
    <t>1097746772738</t>
  </si>
  <si>
    <t>4B02-01-60525-P-003P</t>
  </si>
  <si>
    <t>RU000A1002U4</t>
  </si>
  <si>
    <t>Публичное акционерное общество "Магнит"</t>
  </si>
  <si>
    <t>1032304945947</t>
  </si>
  <si>
    <t>4B02-02-00005-T-001P</t>
  </si>
  <si>
    <t>RU000A0JXRD5</t>
  </si>
  <si>
    <t>акционерное общество "Почта России"</t>
  </si>
  <si>
    <t>1197746000000</t>
  </si>
  <si>
    <t>4B02-02-00122-A-001P</t>
  </si>
  <si>
    <t>RU000A0JX355</t>
  </si>
  <si>
    <t>4B02-02-35992-H-001P</t>
  </si>
  <si>
    <t>RU000A0ZZRZ9</t>
  </si>
  <si>
    <t>акционерное общество "Трансмашхолдинг"</t>
  </si>
  <si>
    <t>1027739893246</t>
  </si>
  <si>
    <t>4B02-02-36403-R-001P</t>
  </si>
  <si>
    <t>RU000A100A33</t>
  </si>
  <si>
    <t>Общество с ограниченной ответственностью "Буровая компания "Евразия"</t>
  </si>
  <si>
    <t>1028601443034</t>
  </si>
  <si>
    <t>4B02-02-36420-R-001P</t>
  </si>
  <si>
    <t>RU000A100782</t>
  </si>
  <si>
    <t>Общество с ограниченной ответственностью "Лента"</t>
  </si>
  <si>
    <t>1037832048605</t>
  </si>
  <si>
    <t>4B02-02-55194-E</t>
  </si>
  <si>
    <t>RU000A0JWTH4</t>
  </si>
  <si>
    <t>4B02-02-55465-E-001P</t>
  </si>
  <si>
    <t>RU000A0ZYLF7</t>
  </si>
  <si>
    <t>4B02-03-00073-A</t>
  </si>
  <si>
    <t>RU000A101DE8</t>
  </si>
  <si>
    <t>Публичное акционерное общество "Россети Ленэнерго"</t>
  </si>
  <si>
    <t>1027809170300</t>
  </si>
  <si>
    <t>4B02-03-00124-A-001P</t>
  </si>
  <si>
    <t>RU000A0ZYG52</t>
  </si>
  <si>
    <t>4B02-03-00146-A-001P</t>
  </si>
  <si>
    <t>RU000A0ZYDS7</t>
  </si>
  <si>
    <t>4B02-03-31153-H-001P</t>
  </si>
  <si>
    <t>RU000A1008Z0</t>
  </si>
  <si>
    <t>Акционерное общество "Минерально-химическая компания "ЕвроХим"</t>
  </si>
  <si>
    <t>1027700002659</t>
  </si>
  <si>
    <t>4B02-03-35992-H-001P</t>
  </si>
  <si>
    <t>RU000A1009M6</t>
  </si>
  <si>
    <t>4B02-03-36400-R-001P</t>
  </si>
  <si>
    <t>RU000A101QM3</t>
  </si>
  <si>
    <t>ОБЩЕСТВО С ОГРАНИЧЕННОЙ ОТВЕТСТВЕННОСТЬЮ "ГАЗПРОМ КАПИТАЛ"</t>
  </si>
  <si>
    <t>1087746212388</t>
  </si>
  <si>
    <t>4B02-04-00005-T-001P</t>
  </si>
  <si>
    <t>RU000A0ZZ5H3</t>
  </si>
  <si>
    <t>4B02-04-00146-A</t>
  </si>
  <si>
    <t>RU000A0JWRF2</t>
  </si>
  <si>
    <t>4B02-04-00206-A-001P</t>
  </si>
  <si>
    <t>RU000A0JWVC1</t>
  </si>
  <si>
    <t>Публичное акционерное общество "Транснефть"</t>
  </si>
  <si>
    <t>1027700049486</t>
  </si>
  <si>
    <t>4B02-04-36241-R-001P</t>
  </si>
  <si>
    <t>RU000A1002L3</t>
  </si>
  <si>
    <t>Общество с ограниченной ответственностью "ИКС 5 ФИНАНС"</t>
  </si>
  <si>
    <t>1067761792053</t>
  </si>
  <si>
    <t>4B02-05-00004-T-001P</t>
  </si>
  <si>
    <t>RU000A0JX4Q9</t>
  </si>
  <si>
    <t>4B02-05-00124-A-001P</t>
  </si>
  <si>
    <t>RU000A100881</t>
  </si>
  <si>
    <t>4B02-05-00206-A-001P</t>
  </si>
  <si>
    <t>RU000A0JXC24</t>
  </si>
  <si>
    <t>4B02-06-00206-A</t>
  </si>
  <si>
    <t>RU000A0JWS92</t>
  </si>
  <si>
    <t>4B02-06-65045-D-001P</t>
  </si>
  <si>
    <t>RU000A0ZZ4P9</t>
  </si>
  <si>
    <t>4B02-07-00005-T-001P</t>
  </si>
  <si>
    <t>RU000A1008Y3</t>
  </si>
  <si>
    <t>4B02-07-00122-A</t>
  </si>
  <si>
    <t>RU000A0JUFV8</t>
  </si>
  <si>
    <t>4B02-09-00206-A-001P</t>
  </si>
  <si>
    <t>RU000A0ZYUS1</t>
  </si>
  <si>
    <t>4B02-10-16643-A-001P</t>
  </si>
  <si>
    <t>RU000A101ZH4</t>
  </si>
  <si>
    <t>4B02-10-65116-D</t>
  </si>
  <si>
    <t>RU000A0JXR50</t>
  </si>
  <si>
    <t>Публичное акционерное общество "Россети Московский регион"</t>
  </si>
  <si>
    <t>1057746555811</t>
  </si>
  <si>
    <t>4B02-12-00206-A-001P</t>
  </si>
  <si>
    <t>RU000A100JF4</t>
  </si>
  <si>
    <t>4B02-12-65045-D-001P</t>
  </si>
  <si>
    <t>RU000A1002C2</t>
  </si>
  <si>
    <t>4B02-13-32432-H-001P</t>
  </si>
  <si>
    <t>RU000A1003A4</t>
  </si>
  <si>
    <t>акционерное общество "Государственная транспортная лизинговая компания"</t>
  </si>
  <si>
    <t>1027739407189</t>
  </si>
  <si>
    <t>4B02-14-32432-H-001P</t>
  </si>
  <si>
    <t>RU000A100FE5</t>
  </si>
  <si>
    <t>4B02-15-32432-H-001P</t>
  </si>
  <si>
    <t>RU000A100Z91</t>
  </si>
  <si>
    <t>4B02-163-00004-T-001P</t>
  </si>
  <si>
    <t>RU000A100BM7</t>
  </si>
  <si>
    <t>4B02-177-00004-T-001P</t>
  </si>
  <si>
    <t>RU000A100GY1</t>
  </si>
  <si>
    <t>4B02-18-04715-A-001P</t>
  </si>
  <si>
    <t>RU000A102VL3</t>
  </si>
  <si>
    <t>Публичное акционерное общество "Мобильные ТелеСистемы"</t>
  </si>
  <si>
    <t>1027700149124</t>
  </si>
  <si>
    <t>4B02-22-00028-A</t>
  </si>
  <si>
    <t>RU000A0ZZES2</t>
  </si>
  <si>
    <t>Публичное акционерное общество "Газпром"</t>
  </si>
  <si>
    <t>1027700070518</t>
  </si>
  <si>
    <t>4B02-292-00004-T-001P</t>
  </si>
  <si>
    <t>RU000A101WF5</t>
  </si>
  <si>
    <t>4B02-303-00004-T-001P</t>
  </si>
  <si>
    <t>RU000A102FC5</t>
  </si>
  <si>
    <t>4B02-442-01481-B-001P</t>
  </si>
  <si>
    <t>RU000A102YG7</t>
  </si>
  <si>
    <t>Публичное акционерное общество "Сбербанк России"</t>
  </si>
  <si>
    <t>1027700132195</t>
  </si>
  <si>
    <t>4B020801000B001P</t>
  </si>
  <si>
    <t>RU000A0ZZH84</t>
  </si>
  <si>
    <t>Банк ВТБ (публичное акционерное общество)</t>
  </si>
  <si>
    <t>1027739609391</t>
  </si>
  <si>
    <t>4B020903349B</t>
  </si>
  <si>
    <t>RU000A0JVWB3</t>
  </si>
  <si>
    <t>Акционерное общество "Российский Сельскохозяйственный банк"</t>
  </si>
  <si>
    <t>1027700342890</t>
  </si>
  <si>
    <t>4B021703349B001P</t>
  </si>
  <si>
    <t>RU000A101DD0</t>
  </si>
  <si>
    <t>4B021801326B</t>
  </si>
  <si>
    <t>RU000A0JX5W4</t>
  </si>
  <si>
    <t>АКЦИОНЕРНОЕ ОБЩЕСТВО "АЛЬФА-БАНК"</t>
  </si>
  <si>
    <t>1027700067328</t>
  </si>
  <si>
    <t>Банк ГПБ (АО), 4267/2021-ДУ-1, 01.03.2021</t>
  </si>
  <si>
    <t>"Газпромбанк" (Акционерное общество)</t>
  </si>
  <si>
    <t>1027700167110</t>
  </si>
  <si>
    <t>Банк ГПБ (АО), 4267/2021-ДУ-2, 01.03.2021</t>
  </si>
  <si>
    <t>Банк ГПБ (АО), 4267/2021-ДУ-3, 01.03.2021</t>
  </si>
  <si>
    <t>Банк ГПБ (АО), 4267/2021-ДУ-5, 01.03.2021</t>
  </si>
  <si>
    <t>Банк ГПБ (АО), 810-73-7626, 07.10.2016</t>
  </si>
  <si>
    <t>Оренбургское отделение N 8623 ПАО Сбербанк, 40701810246000010007, 01.01.2018</t>
  </si>
  <si>
    <t>Оренбургское отделение N 8623 Публичного акционерного общества "Сбербанк России"</t>
  </si>
  <si>
    <t>Банк ГПБ (АО), Д1-8299/2014/023 (Подтверждение №33 от 15.10.2020), 05.12.2014</t>
  </si>
  <si>
    <t>Оренбургский РФ АО "Россельхозбанк", 23-09-0500-19, 25.10.2019</t>
  </si>
  <si>
    <t>Оренбургский региональный филиал Акционерного общества "Россельхозбанк"</t>
  </si>
  <si>
    <t>Оренбургский РФ АО "Россельхозбанк", 26-48-0500-20, 31.07.2020</t>
  </si>
  <si>
    <t>Оренбургский РФ АО "Россельхозбанк", 27-48-0500-20, 05.08.2020</t>
  </si>
  <si>
    <t>АО "АЛЬФА-БАНК", 89904, 12.10.2016</t>
  </si>
  <si>
    <t>ООО "ИК "ГЕЛИУС КАПИТАЛ", 210302/2, 02.03.2021</t>
  </si>
  <si>
    <t>ОБЩЕСТВО С ОГРАНИЧЕННОЙ ОТВЕТСТВЕННОСТЬЮ "ИНВЕСТИЦИОННАЯ КОМПАНИЯ "ГЕЛИУС КАПИТАЛ"</t>
  </si>
  <si>
    <t>1067746469702</t>
  </si>
  <si>
    <t>ООО "ИК "ГЕЛИУС КАПИТАЛ", 210302/3, 02.03.2021</t>
  </si>
  <si>
    <t>ООО "ИК "ГЕЛИУС КАПИТАЛ", 210302/4, 02.03.2021</t>
  </si>
  <si>
    <t>ООО "ИК "ГЕЛИУС КАПИТАЛ", 210302/5, 02.03.2021</t>
  </si>
  <si>
    <t>RU26074MOS0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</si>
</sst>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top"/>
    </xf>
    <xf numFmtId="0" fontId="0" fillId="0" borderId="0" xfId="0" applyFill="1"/>
    <xf numFmtId="2" fontId="2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44377</v>
      </c>
      <c r="G6" s="3">
        <v>44377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2026404750.0799999</v>
      </c>
      <c r="C7">
        <v>357226494.25</v>
      </c>
      <c r="D7">
        <v>4476785576.8000002</v>
      </c>
      <c r="H7">
        <v>2223402.31</v>
      </c>
      <c r="I7">
        <v>423663913.45999998</v>
      </c>
      <c r="M7">
        <v>294875584.89999998</v>
      </c>
      <c r="N7">
        <v>122</v>
      </c>
    </row>
    <row r="8" spans="1:14" x14ac:dyDescent="0.2">
      <c r="A8" t="s">
        <v>41</v>
      </c>
      <c r="B8">
        <v>7581179721.8000002</v>
      </c>
    </row>
    <row r="9" spans="1:14" x14ac:dyDescent="0.2">
      <c r="A9" t="s">
        <v>42</v>
      </c>
      <c r="B9" s="2" t="s">
        <v>43</v>
      </c>
      <c r="C9">
        <v>7581179721.8000002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7581179721.8000002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636"/>
  <sheetViews>
    <sheetView tabSelected="1" topLeftCell="D1" workbookViewId="0">
      <selection activeCell="P9" sqref="P9"/>
    </sheetView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3" max="14" width="0" hidden="1" customWidth="1"/>
    <col min="15" max="15" width="8.796875" hidden="1" customWidth="1"/>
  </cols>
  <sheetData>
    <row r="1" spans="1:16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44377</v>
      </c>
    </row>
    <row r="2" spans="1:16" s="4" customFormat="1" ht="14.25" customHeight="1" x14ac:dyDescent="0.15">
      <c r="B2" s="49" t="str">
        <f>Report05_NAME</f>
        <v>Состав инвестиционного портфеля фонда по обязательному пенсионному страхованию на 30.06.2021</v>
      </c>
      <c r="C2" s="50"/>
      <c r="D2" s="50"/>
      <c r="E2" s="50"/>
      <c r="F2" s="50"/>
      <c r="G2" s="50"/>
      <c r="H2" s="50"/>
      <c r="J2" s="19"/>
      <c r="K2" s="19"/>
      <c r="O2" s="19">
        <f>Report05_TOTAL</f>
        <v>7581179721.8000002</v>
      </c>
    </row>
    <row r="3" spans="1:16" s="4" customFormat="1" ht="14.25" customHeight="1" x14ac:dyDescent="0.15">
      <c r="B3" s="51" t="str">
        <f>Report28_FULLNAME</f>
        <v>Акционерное общество "Негосударственный пенсионный фонд "Доверие"</v>
      </c>
      <c r="C3" s="52"/>
      <c r="D3" s="52"/>
      <c r="E3" s="52"/>
      <c r="F3" s="52"/>
      <c r="G3" s="52"/>
      <c r="H3" s="52"/>
      <c r="J3" s="19"/>
      <c r="K3" s="19"/>
    </row>
    <row r="4" spans="1:16" s="4" customFormat="1" ht="11.25" x14ac:dyDescent="0.15">
      <c r="B4" s="9"/>
      <c r="F4" s="34"/>
      <c r="G4" s="20"/>
      <c r="H4" s="19"/>
      <c r="J4" s="19"/>
      <c r="K4" s="19"/>
    </row>
    <row r="5" spans="1:16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6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6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317505</v>
      </c>
      <c r="G7" s="23">
        <v>319889462.55000001</v>
      </c>
      <c r="H7" s="23">
        <v>4.22</v>
      </c>
      <c r="J7" s="31"/>
      <c r="K7" s="31"/>
      <c r="M7" s="48"/>
    </row>
    <row r="8" spans="1:16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43286</v>
      </c>
      <c r="G8" s="23">
        <v>45348145.039999999</v>
      </c>
      <c r="H8" s="23">
        <v>0.6</v>
      </c>
      <c r="J8" s="31"/>
      <c r="K8" s="31"/>
      <c r="M8" s="48"/>
    </row>
    <row r="9" spans="1:16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31678</v>
      </c>
      <c r="G9" s="23">
        <v>32821575.800000001</v>
      </c>
      <c r="H9" s="23">
        <v>0.43</v>
      </c>
      <c r="I9" s="5"/>
      <c r="J9" s="31"/>
      <c r="K9" s="31"/>
      <c r="L9" s="5"/>
      <c r="M9" s="48"/>
      <c r="N9" s="5"/>
      <c r="O9" s="5"/>
      <c r="P9" s="5"/>
    </row>
    <row r="10" spans="1:16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28025</v>
      </c>
      <c r="G10" s="23">
        <v>28854540</v>
      </c>
      <c r="H10" s="23">
        <v>0.38</v>
      </c>
      <c r="J10" s="31"/>
      <c r="K10" s="31"/>
      <c r="M10" s="48"/>
    </row>
    <row r="11" spans="1:16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501724</v>
      </c>
      <c r="G11" s="23">
        <v>565913711.66999996</v>
      </c>
      <c r="H11" s="23">
        <v>7.46</v>
      </c>
      <c r="J11" s="31"/>
      <c r="K11" s="31"/>
      <c r="M11" s="48"/>
    </row>
    <row r="12" spans="1:16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10120</v>
      </c>
      <c r="G12" s="23">
        <v>10702001.199999999</v>
      </c>
      <c r="H12" s="23">
        <v>0.14000000000000001</v>
      </c>
      <c r="J12" s="31"/>
      <c r="K12" s="31"/>
      <c r="M12" s="48"/>
    </row>
    <row r="13" spans="1:16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17500</v>
      </c>
      <c r="G13" s="23">
        <v>17892525</v>
      </c>
      <c r="H13" s="23">
        <v>0.24</v>
      </c>
      <c r="J13" s="31"/>
      <c r="K13" s="31"/>
      <c r="M13" s="48"/>
    </row>
    <row r="14" spans="1:16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9564</v>
      </c>
      <c r="G14" s="23">
        <v>9719797.5600000005</v>
      </c>
      <c r="H14" s="23">
        <v>0.13</v>
      </c>
      <c r="J14" s="31"/>
      <c r="K14" s="31"/>
      <c r="M14" s="48"/>
    </row>
    <row r="15" spans="1:16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9000</v>
      </c>
      <c r="G15" s="23">
        <v>9562320</v>
      </c>
      <c r="H15" s="23">
        <v>0.13</v>
      </c>
      <c r="J15" s="31"/>
      <c r="K15" s="31"/>
      <c r="M15" s="48"/>
    </row>
    <row r="16" spans="1:16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52550</v>
      </c>
      <c r="G16" s="23">
        <v>55106557.5</v>
      </c>
      <c r="H16" s="23">
        <v>0.73</v>
      </c>
      <c r="J16" s="31"/>
      <c r="K16" s="31"/>
      <c r="M16" s="48"/>
    </row>
    <row r="17" spans="1:16" s="41" customFormat="1" ht="35.25" customHeight="1" x14ac:dyDescent="0.2">
      <c r="B17" s="42" t="s">
        <v>69</v>
      </c>
      <c r="C17" s="43" t="s">
        <v>70</v>
      </c>
      <c r="D17" s="43" t="s">
        <v>49</v>
      </c>
      <c r="E17" s="43" t="s">
        <v>50</v>
      </c>
      <c r="F17" s="44">
        <v>356500</v>
      </c>
      <c r="G17" s="45">
        <f>378103671.59-11500</f>
        <v>378092171.58999997</v>
      </c>
      <c r="H17" s="45">
        <v>4.99</v>
      </c>
      <c r="J17" s="46"/>
      <c r="K17" s="46"/>
      <c r="M17" s="48"/>
      <c r="N17" s="5"/>
      <c r="P17" s="5"/>
    </row>
    <row r="18" spans="1:16" s="5" customFormat="1" ht="35.25" customHeight="1" x14ac:dyDescent="0.2">
      <c r="B18" s="11" t="s">
        <v>71</v>
      </c>
      <c r="C18" s="14" t="s">
        <v>72</v>
      </c>
      <c r="D18" s="14" t="s">
        <v>49</v>
      </c>
      <c r="E18" s="14" t="s">
        <v>50</v>
      </c>
      <c r="F18" s="37">
        <v>30184</v>
      </c>
      <c r="G18" s="23">
        <v>30757797.84</v>
      </c>
      <c r="H18" s="23">
        <v>0.41</v>
      </c>
      <c r="J18" s="31"/>
      <c r="K18" s="31"/>
      <c r="M18" s="48"/>
    </row>
    <row r="19" spans="1:16" s="5" customFormat="1" ht="35.25" customHeight="1" x14ac:dyDescent="0.2">
      <c r="B19" s="11" t="s">
        <v>73</v>
      </c>
      <c r="C19" s="14" t="s">
        <v>74</v>
      </c>
      <c r="D19" s="14" t="s">
        <v>49</v>
      </c>
      <c r="E19" s="14" t="s">
        <v>50</v>
      </c>
      <c r="F19" s="37">
        <v>20928</v>
      </c>
      <c r="G19" s="23">
        <v>19648252.800000001</v>
      </c>
      <c r="H19" s="23">
        <v>0.26</v>
      </c>
      <c r="J19" s="31"/>
      <c r="K19" s="31"/>
      <c r="M19" s="48"/>
    </row>
    <row r="20" spans="1:16" s="5" customFormat="1" ht="35.25" customHeight="1" x14ac:dyDescent="0.2">
      <c r="B20" s="11" t="s">
        <v>75</v>
      </c>
      <c r="C20" s="14" t="s">
        <v>76</v>
      </c>
      <c r="D20" s="14" t="s">
        <v>49</v>
      </c>
      <c r="E20" s="14" t="s">
        <v>50</v>
      </c>
      <c r="F20" s="37">
        <v>144300</v>
      </c>
      <c r="G20" s="23">
        <v>142860204.03999999</v>
      </c>
      <c r="H20" s="23">
        <v>1.88</v>
      </c>
      <c r="J20" s="31"/>
      <c r="K20" s="31"/>
      <c r="M20" s="48"/>
    </row>
    <row r="21" spans="1:16" s="5" customFormat="1" ht="35.25" customHeight="1" x14ac:dyDescent="0.2">
      <c r="B21" s="11" t="s">
        <v>77</v>
      </c>
      <c r="C21" s="14" t="s">
        <v>78</v>
      </c>
      <c r="D21" s="14" t="s">
        <v>49</v>
      </c>
      <c r="E21" s="14" t="s">
        <v>50</v>
      </c>
      <c r="F21" s="37">
        <v>23872</v>
      </c>
      <c r="G21" s="23">
        <v>23779854.079999998</v>
      </c>
      <c r="H21" s="23">
        <v>0.31</v>
      </c>
      <c r="J21" s="31"/>
      <c r="K21" s="31"/>
      <c r="M21" s="48"/>
    </row>
    <row r="22" spans="1:16" s="5" customFormat="1" ht="35.25" customHeight="1" x14ac:dyDescent="0.2">
      <c r="B22" s="11" t="s">
        <v>79</v>
      </c>
      <c r="C22" s="14" t="s">
        <v>80</v>
      </c>
      <c r="D22" s="14" t="s">
        <v>49</v>
      </c>
      <c r="E22" s="14" t="s">
        <v>50</v>
      </c>
      <c r="F22" s="37">
        <v>831349</v>
      </c>
      <c r="G22" s="23">
        <v>335444333.41000003</v>
      </c>
      <c r="H22" s="23">
        <v>4.42</v>
      </c>
      <c r="J22" s="31"/>
      <c r="K22" s="31"/>
      <c r="M22" s="48"/>
    </row>
    <row r="23" spans="1:16" s="5" customFormat="1" ht="35.25" customHeight="1" x14ac:dyDescent="0.2">
      <c r="B23" s="11" t="s">
        <v>5</v>
      </c>
      <c r="C23" s="13"/>
      <c r="D23" s="13"/>
      <c r="E23" s="13"/>
      <c r="F23" s="38"/>
      <c r="G23" s="23">
        <f>SUM($G$7:$G$22)</f>
        <v>2026393250.0799997</v>
      </c>
      <c r="H23" s="23">
        <f>(G23/$O$2) *100</f>
        <v>26.729260147375495</v>
      </c>
      <c r="J23" s="31"/>
      <c r="K23" s="31"/>
      <c r="M23" s="48"/>
    </row>
    <row r="24" spans="1:16" s="5" customFormat="1" ht="35.25" customHeight="1" x14ac:dyDescent="0.2">
      <c r="A24" s="7"/>
      <c r="B24" s="10" t="s">
        <v>8</v>
      </c>
      <c r="C24" s="15"/>
      <c r="D24" s="15"/>
      <c r="E24" s="15"/>
      <c r="F24" s="39"/>
      <c r="G24" s="24"/>
      <c r="H24" s="27"/>
      <c r="I24" s="7"/>
      <c r="J24" s="32"/>
      <c r="K24" s="32"/>
      <c r="L24" s="7"/>
      <c r="M24" s="48"/>
      <c r="O24" s="7"/>
    </row>
    <row r="25" spans="1:16" s="5" customFormat="1" ht="35.25" customHeight="1" x14ac:dyDescent="0.2">
      <c r="B25" s="11" t="s">
        <v>81</v>
      </c>
      <c r="C25" s="14" t="s">
        <v>82</v>
      </c>
      <c r="D25" s="14" t="s">
        <v>83</v>
      </c>
      <c r="E25" s="14" t="s">
        <v>84</v>
      </c>
      <c r="F25" s="37">
        <v>5800</v>
      </c>
      <c r="G25" s="23">
        <v>5850344</v>
      </c>
      <c r="H25" s="23">
        <v>0.08</v>
      </c>
      <c r="J25" s="31"/>
      <c r="K25" s="31"/>
      <c r="M25" s="48"/>
    </row>
    <row r="26" spans="1:16" s="5" customFormat="1" ht="35.25" customHeight="1" x14ac:dyDescent="0.2">
      <c r="B26" s="11" t="s">
        <v>85</v>
      </c>
      <c r="C26" s="14" t="s">
        <v>86</v>
      </c>
      <c r="D26" s="14" t="s">
        <v>87</v>
      </c>
      <c r="E26" s="14" t="s">
        <v>88</v>
      </c>
      <c r="F26" s="37">
        <v>109843</v>
      </c>
      <c r="G26" s="23">
        <v>55472911.859999999</v>
      </c>
      <c r="H26" s="23">
        <v>0.73</v>
      </c>
      <c r="J26" s="31"/>
      <c r="K26" s="31"/>
      <c r="M26" s="48"/>
    </row>
    <row r="27" spans="1:16" s="5" customFormat="1" ht="35.25" customHeight="1" x14ac:dyDescent="0.2">
      <c r="B27" s="11" t="s">
        <v>89</v>
      </c>
      <c r="C27" s="14" t="s">
        <v>90</v>
      </c>
      <c r="D27" s="14" t="s">
        <v>87</v>
      </c>
      <c r="E27" s="14" t="s">
        <v>88</v>
      </c>
      <c r="F27" s="37">
        <v>123002</v>
      </c>
      <c r="G27" s="23">
        <v>125126244.54000001</v>
      </c>
      <c r="H27" s="23">
        <v>1.65</v>
      </c>
      <c r="J27" s="31"/>
      <c r="K27" s="31"/>
      <c r="M27" s="48"/>
    </row>
    <row r="28" spans="1:16" s="5" customFormat="1" ht="35.25" customHeight="1" x14ac:dyDescent="0.2">
      <c r="B28" s="11" t="s">
        <v>91</v>
      </c>
      <c r="C28" s="14" t="s">
        <v>92</v>
      </c>
      <c r="D28" s="14" t="s">
        <v>93</v>
      </c>
      <c r="E28" s="14" t="s">
        <v>94</v>
      </c>
      <c r="F28" s="37">
        <v>18996</v>
      </c>
      <c r="G28" s="23">
        <v>21954437.039999999</v>
      </c>
      <c r="H28" s="23">
        <v>0.28999999999999998</v>
      </c>
      <c r="J28" s="31"/>
      <c r="K28" s="31"/>
      <c r="M28" s="48"/>
    </row>
    <row r="29" spans="1:16" s="5" customFormat="1" ht="35.25" customHeight="1" x14ac:dyDescent="0.2">
      <c r="B29" s="11" t="s">
        <v>95</v>
      </c>
      <c r="C29" s="14" t="s">
        <v>96</v>
      </c>
      <c r="D29" s="14" t="s">
        <v>97</v>
      </c>
      <c r="E29" s="14" t="s">
        <v>98</v>
      </c>
      <c r="F29" s="37">
        <v>1</v>
      </c>
      <c r="G29" s="23">
        <v>818.83</v>
      </c>
      <c r="H29" s="23">
        <v>0</v>
      </c>
      <c r="J29" s="31"/>
      <c r="K29" s="31"/>
      <c r="M29" s="48"/>
    </row>
    <row r="30" spans="1:16" s="5" customFormat="1" ht="35.25" customHeight="1" x14ac:dyDescent="0.2">
      <c r="B30" s="11" t="s">
        <v>99</v>
      </c>
      <c r="C30" s="14" t="s">
        <v>100</v>
      </c>
      <c r="D30" s="14" t="s">
        <v>101</v>
      </c>
      <c r="E30" s="14" t="s">
        <v>102</v>
      </c>
      <c r="F30" s="37">
        <v>97561</v>
      </c>
      <c r="G30" s="23">
        <v>10089758.619999999</v>
      </c>
      <c r="H30" s="23">
        <v>0.13</v>
      </c>
      <c r="J30" s="31"/>
      <c r="K30" s="31"/>
      <c r="M30" s="48"/>
    </row>
    <row r="31" spans="1:16" s="5" customFormat="1" ht="35.25" customHeight="1" x14ac:dyDescent="0.2">
      <c r="B31" s="11" t="s">
        <v>103</v>
      </c>
      <c r="C31" s="14" t="s">
        <v>104</v>
      </c>
      <c r="D31" s="14" t="s">
        <v>101</v>
      </c>
      <c r="E31" s="14" t="s">
        <v>102</v>
      </c>
      <c r="F31" s="37">
        <v>4950</v>
      </c>
      <c r="G31" s="23">
        <v>4390396.32</v>
      </c>
      <c r="H31" s="23">
        <v>0.06</v>
      </c>
      <c r="J31" s="31"/>
      <c r="K31" s="31"/>
      <c r="M31" s="48"/>
    </row>
    <row r="32" spans="1:16" s="5" customFormat="1" ht="35.25" customHeight="1" x14ac:dyDescent="0.2">
      <c r="B32" s="11" t="s">
        <v>105</v>
      </c>
      <c r="C32" s="14" t="s">
        <v>106</v>
      </c>
      <c r="D32" s="14" t="s">
        <v>87</v>
      </c>
      <c r="E32" s="14" t="s">
        <v>88</v>
      </c>
      <c r="F32" s="37">
        <v>137692</v>
      </c>
      <c r="G32" s="23">
        <v>129836671.40000001</v>
      </c>
      <c r="H32" s="23">
        <v>1.71</v>
      </c>
      <c r="J32" s="31"/>
      <c r="K32" s="31"/>
      <c r="M32" s="48"/>
    </row>
    <row r="33" spans="2:13" s="5" customFormat="1" ht="35.25" customHeight="1" x14ac:dyDescent="0.2">
      <c r="B33" s="11" t="s">
        <v>107</v>
      </c>
      <c r="C33" s="14" t="s">
        <v>108</v>
      </c>
      <c r="D33" s="14" t="s">
        <v>109</v>
      </c>
      <c r="E33" s="14" t="s">
        <v>110</v>
      </c>
      <c r="F33" s="37">
        <v>4743</v>
      </c>
      <c r="G33" s="23">
        <v>4504911.6399999997</v>
      </c>
      <c r="H33" s="23">
        <v>0.06</v>
      </c>
      <c r="J33" s="31"/>
      <c r="K33" s="31"/>
      <c r="M33" s="48"/>
    </row>
    <row r="34" spans="2:13" s="5" customFormat="1" ht="35.25" customHeight="1" x14ac:dyDescent="0.2">
      <c r="B34" s="11" t="s">
        <v>5</v>
      </c>
      <c r="C34" s="13"/>
      <c r="D34" s="13"/>
      <c r="E34" s="13"/>
      <c r="F34" s="38"/>
      <c r="G34" s="23">
        <f>SUM($G$25:$G$33)</f>
        <v>357226494.25</v>
      </c>
      <c r="H34" s="23">
        <f>(G34/$O$2) *100</f>
        <v>4.7120172236885542</v>
      </c>
      <c r="J34" s="31"/>
      <c r="K34" s="31"/>
      <c r="M34" s="48"/>
    </row>
    <row r="35" spans="2:13" s="5" customFormat="1" ht="35.25" customHeight="1" x14ac:dyDescent="0.2">
      <c r="B35" s="12" t="s">
        <v>15</v>
      </c>
      <c r="C35" s="13"/>
      <c r="D35" s="13"/>
      <c r="E35" s="13"/>
      <c r="F35" s="38"/>
      <c r="G35" s="23"/>
      <c r="H35" s="28"/>
      <c r="J35" s="31"/>
      <c r="K35" s="31"/>
      <c r="M35" s="48"/>
    </row>
    <row r="36" spans="2:13" s="5" customFormat="1" ht="35.25" customHeight="1" x14ac:dyDescent="0.2">
      <c r="B36" s="11" t="s">
        <v>5</v>
      </c>
      <c r="C36" s="13"/>
      <c r="D36" s="13"/>
      <c r="E36" s="13"/>
      <c r="F36" s="38"/>
      <c r="G36" s="23"/>
      <c r="H36" s="23">
        <f>(G36/$O$2) *100</f>
        <v>0</v>
      </c>
      <c r="J36" s="31"/>
      <c r="K36" s="31"/>
      <c r="M36" s="48"/>
    </row>
    <row r="37" spans="2:13" s="5" customFormat="1" ht="35.25" customHeight="1" x14ac:dyDescent="0.2">
      <c r="B37" s="10" t="s">
        <v>16</v>
      </c>
      <c r="C37" s="13"/>
      <c r="D37" s="13"/>
      <c r="E37" s="13"/>
      <c r="F37" s="38"/>
      <c r="G37" s="23"/>
      <c r="H37" s="28"/>
      <c r="J37" s="31"/>
      <c r="K37" s="31"/>
      <c r="M37" s="48"/>
    </row>
    <row r="38" spans="2:13" s="5" customFormat="1" ht="35.25" customHeight="1" x14ac:dyDescent="0.2">
      <c r="B38" s="11" t="s">
        <v>111</v>
      </c>
      <c r="C38" s="14" t="s">
        <v>112</v>
      </c>
      <c r="D38" s="14" t="s">
        <v>113</v>
      </c>
      <c r="E38" s="14" t="s">
        <v>114</v>
      </c>
      <c r="F38" s="37">
        <v>5000</v>
      </c>
      <c r="G38" s="23">
        <v>5183654.1500000004</v>
      </c>
      <c r="H38" s="23">
        <v>7.0000000000000007E-2</v>
      </c>
      <c r="J38" s="31"/>
      <c r="K38" s="31"/>
      <c r="M38" s="48"/>
    </row>
    <row r="39" spans="2:13" s="5" customFormat="1" ht="35.25" customHeight="1" x14ac:dyDescent="0.2">
      <c r="B39" s="11" t="s">
        <v>115</v>
      </c>
      <c r="C39" s="14" t="s">
        <v>116</v>
      </c>
      <c r="D39" s="14" t="s">
        <v>117</v>
      </c>
      <c r="E39" s="14" t="s">
        <v>118</v>
      </c>
      <c r="F39" s="37">
        <v>87616</v>
      </c>
      <c r="G39" s="23">
        <v>91276596.480000004</v>
      </c>
      <c r="H39" s="23">
        <v>1.2</v>
      </c>
      <c r="J39" s="31"/>
      <c r="K39" s="31"/>
      <c r="M39" s="48"/>
    </row>
    <row r="40" spans="2:13" s="5" customFormat="1" ht="35.25" customHeight="1" x14ac:dyDescent="0.2">
      <c r="B40" s="11" t="s">
        <v>119</v>
      </c>
      <c r="C40" s="14" t="s">
        <v>120</v>
      </c>
      <c r="D40" s="14" t="s">
        <v>121</v>
      </c>
      <c r="E40" s="14" t="s">
        <v>122</v>
      </c>
      <c r="F40" s="37">
        <v>56185</v>
      </c>
      <c r="G40" s="23">
        <v>57338355.270000003</v>
      </c>
      <c r="H40" s="23">
        <v>0.76</v>
      </c>
      <c r="J40" s="31"/>
      <c r="K40" s="31"/>
      <c r="M40" s="48"/>
    </row>
    <row r="41" spans="2:13" s="5" customFormat="1" ht="35.25" customHeight="1" x14ac:dyDescent="0.2">
      <c r="B41" s="11" t="s">
        <v>123</v>
      </c>
      <c r="C41" s="14" t="s">
        <v>124</v>
      </c>
      <c r="D41" s="14" t="s">
        <v>117</v>
      </c>
      <c r="E41" s="14" t="s">
        <v>118</v>
      </c>
      <c r="F41" s="37">
        <v>4900</v>
      </c>
      <c r="G41" s="23">
        <v>5036220</v>
      </c>
      <c r="H41" s="23">
        <v>7.0000000000000007E-2</v>
      </c>
      <c r="J41" s="31"/>
      <c r="K41" s="31"/>
      <c r="M41" s="48"/>
    </row>
    <row r="42" spans="2:13" s="5" customFormat="1" ht="35.25" customHeight="1" x14ac:dyDescent="0.2">
      <c r="B42" s="11" t="s">
        <v>125</v>
      </c>
      <c r="C42" s="14" t="s">
        <v>126</v>
      </c>
      <c r="D42" s="14" t="s">
        <v>127</v>
      </c>
      <c r="E42" s="14" t="s">
        <v>128</v>
      </c>
      <c r="F42" s="37">
        <v>3120</v>
      </c>
      <c r="G42" s="23">
        <v>2894981.01</v>
      </c>
      <c r="H42" s="23">
        <v>0.04</v>
      </c>
      <c r="J42" s="31"/>
      <c r="K42" s="31"/>
      <c r="M42" s="48"/>
    </row>
    <row r="43" spans="2:13" s="5" customFormat="1" ht="35.25" customHeight="1" x14ac:dyDescent="0.2">
      <c r="B43" s="11" t="s">
        <v>129</v>
      </c>
      <c r="C43" s="14" t="s">
        <v>130</v>
      </c>
      <c r="D43" s="14" t="s">
        <v>131</v>
      </c>
      <c r="E43" s="14" t="s">
        <v>132</v>
      </c>
      <c r="F43" s="37">
        <v>253959</v>
      </c>
      <c r="G43" s="23">
        <v>275365204.11000001</v>
      </c>
      <c r="H43" s="23">
        <v>3.63</v>
      </c>
      <c r="J43" s="31"/>
      <c r="K43" s="31"/>
      <c r="M43" s="48"/>
    </row>
    <row r="44" spans="2:13" s="5" customFormat="1" ht="35.25" customHeight="1" x14ac:dyDescent="0.2">
      <c r="B44" s="11" t="s">
        <v>133</v>
      </c>
      <c r="C44" s="14" t="s">
        <v>134</v>
      </c>
      <c r="D44" s="14" t="s">
        <v>121</v>
      </c>
      <c r="E44" s="14" t="s">
        <v>122</v>
      </c>
      <c r="F44" s="37">
        <v>100000</v>
      </c>
      <c r="G44" s="23">
        <v>102054258.06</v>
      </c>
      <c r="H44" s="23">
        <v>1.35</v>
      </c>
      <c r="J44" s="31"/>
      <c r="K44" s="31"/>
      <c r="M44" s="48"/>
    </row>
    <row r="45" spans="2:13" s="5" customFormat="1" ht="35.25" customHeight="1" x14ac:dyDescent="0.2">
      <c r="B45" s="11" t="s">
        <v>135</v>
      </c>
      <c r="C45" s="14" t="s">
        <v>136</v>
      </c>
      <c r="D45" s="14" t="s">
        <v>117</v>
      </c>
      <c r="E45" s="14" t="s">
        <v>118</v>
      </c>
      <c r="F45" s="37">
        <v>289036</v>
      </c>
      <c r="G45" s="23">
        <v>289470737.38999999</v>
      </c>
      <c r="H45" s="23">
        <v>3.82</v>
      </c>
      <c r="J45" s="31"/>
      <c r="K45" s="31"/>
      <c r="M45" s="48"/>
    </row>
    <row r="46" spans="2:13" s="5" customFormat="1" ht="35.25" customHeight="1" x14ac:dyDescent="0.2">
      <c r="B46" s="11" t="s">
        <v>137</v>
      </c>
      <c r="C46" s="14" t="s">
        <v>138</v>
      </c>
      <c r="D46" s="14" t="s">
        <v>139</v>
      </c>
      <c r="E46" s="14" t="s">
        <v>140</v>
      </c>
      <c r="F46" s="37">
        <v>2133</v>
      </c>
      <c r="G46" s="23">
        <v>2170540.7999999998</v>
      </c>
      <c r="H46" s="23">
        <v>0.03</v>
      </c>
      <c r="J46" s="31"/>
      <c r="K46" s="31"/>
      <c r="M46" s="48"/>
    </row>
    <row r="47" spans="2:13" s="5" customFormat="1" ht="35.25" customHeight="1" x14ac:dyDescent="0.2">
      <c r="B47" s="11" t="s">
        <v>141</v>
      </c>
      <c r="C47" s="14" t="s">
        <v>142</v>
      </c>
      <c r="D47" s="14" t="s">
        <v>121</v>
      </c>
      <c r="E47" s="14" t="s">
        <v>122</v>
      </c>
      <c r="F47" s="37">
        <v>2973</v>
      </c>
      <c r="G47" s="23">
        <v>3004647.73</v>
      </c>
      <c r="H47" s="23">
        <v>0.04</v>
      </c>
      <c r="J47" s="31"/>
      <c r="K47" s="31"/>
      <c r="M47" s="48"/>
    </row>
    <row r="48" spans="2:13" s="5" customFormat="1" ht="35.25" customHeight="1" x14ac:dyDescent="0.2">
      <c r="B48" s="11" t="s">
        <v>143</v>
      </c>
      <c r="C48" s="14" t="s">
        <v>144</v>
      </c>
      <c r="D48" s="14" t="s">
        <v>117</v>
      </c>
      <c r="E48" s="14" t="s">
        <v>118</v>
      </c>
      <c r="F48" s="37">
        <v>48827</v>
      </c>
      <c r="G48" s="23">
        <v>49607564.530000001</v>
      </c>
      <c r="H48" s="23">
        <v>0.65</v>
      </c>
      <c r="J48" s="31"/>
      <c r="K48" s="31"/>
      <c r="M48" s="48"/>
    </row>
    <row r="49" spans="2:13" s="5" customFormat="1" ht="35.25" customHeight="1" x14ac:dyDescent="0.2">
      <c r="B49" s="11" t="s">
        <v>145</v>
      </c>
      <c r="C49" s="14" t="s">
        <v>146</v>
      </c>
      <c r="D49" s="14" t="s">
        <v>139</v>
      </c>
      <c r="E49" s="14" t="s">
        <v>140</v>
      </c>
      <c r="F49" s="37">
        <v>185010</v>
      </c>
      <c r="G49" s="23">
        <v>188062665</v>
      </c>
      <c r="H49" s="23">
        <v>2.48</v>
      </c>
      <c r="J49" s="31"/>
      <c r="K49" s="31"/>
      <c r="M49" s="48"/>
    </row>
    <row r="50" spans="2:13" s="5" customFormat="1" ht="35.25" customHeight="1" x14ac:dyDescent="0.2">
      <c r="B50" s="11" t="s">
        <v>147</v>
      </c>
      <c r="C50" s="14" t="s">
        <v>148</v>
      </c>
      <c r="D50" s="14" t="s">
        <v>127</v>
      </c>
      <c r="E50" s="14" t="s">
        <v>128</v>
      </c>
      <c r="F50" s="37">
        <v>165</v>
      </c>
      <c r="G50" s="23">
        <v>173661.74</v>
      </c>
      <c r="H50" s="23">
        <v>0</v>
      </c>
      <c r="J50" s="31"/>
      <c r="K50" s="31"/>
      <c r="M50" s="48"/>
    </row>
    <row r="51" spans="2:13" s="5" customFormat="1" ht="35.25" customHeight="1" x14ac:dyDescent="0.2">
      <c r="B51" s="11" t="s">
        <v>149</v>
      </c>
      <c r="C51" s="14" t="s">
        <v>150</v>
      </c>
      <c r="D51" s="14" t="s">
        <v>151</v>
      </c>
      <c r="E51" s="14" t="s">
        <v>152</v>
      </c>
      <c r="F51" s="37">
        <v>26330</v>
      </c>
      <c r="G51" s="23">
        <v>27438493</v>
      </c>
      <c r="H51" s="23">
        <v>0.36</v>
      </c>
      <c r="J51" s="31"/>
      <c r="K51" s="31"/>
      <c r="M51" s="48"/>
    </row>
    <row r="52" spans="2:13" s="5" customFormat="1" ht="35.25" customHeight="1" x14ac:dyDescent="0.2">
      <c r="B52" s="11" t="s">
        <v>153</v>
      </c>
      <c r="C52" s="14" t="s">
        <v>154</v>
      </c>
      <c r="D52" s="14" t="s">
        <v>155</v>
      </c>
      <c r="E52" s="14" t="s">
        <v>156</v>
      </c>
      <c r="F52" s="37">
        <v>8065</v>
      </c>
      <c r="G52" s="23">
        <v>8158070.0999999996</v>
      </c>
      <c r="H52" s="23">
        <v>0.11</v>
      </c>
      <c r="J52" s="31"/>
      <c r="K52" s="31"/>
      <c r="M52" s="48"/>
    </row>
    <row r="53" spans="2:13" s="5" customFormat="1" ht="35.25" customHeight="1" x14ac:dyDescent="0.2">
      <c r="B53" s="11" t="s">
        <v>157</v>
      </c>
      <c r="C53" s="14" t="s">
        <v>158</v>
      </c>
      <c r="D53" s="14" t="s">
        <v>155</v>
      </c>
      <c r="E53" s="14" t="s">
        <v>156</v>
      </c>
      <c r="F53" s="37">
        <v>136915</v>
      </c>
      <c r="G53" s="23">
        <v>137221910.03999999</v>
      </c>
      <c r="H53" s="23">
        <v>1.81</v>
      </c>
      <c r="J53" s="31"/>
      <c r="K53" s="31"/>
      <c r="M53" s="48"/>
    </row>
    <row r="54" spans="2:13" s="5" customFormat="1" ht="35.25" customHeight="1" x14ac:dyDescent="0.2">
      <c r="B54" s="11" t="s">
        <v>159</v>
      </c>
      <c r="C54" s="14" t="s">
        <v>160</v>
      </c>
      <c r="D54" s="14" t="s">
        <v>117</v>
      </c>
      <c r="E54" s="14" t="s">
        <v>118</v>
      </c>
      <c r="F54" s="37">
        <v>450</v>
      </c>
      <c r="G54" s="23">
        <v>471407.91</v>
      </c>
      <c r="H54" s="23">
        <v>0.01</v>
      </c>
      <c r="J54" s="31"/>
      <c r="K54" s="31"/>
      <c r="M54" s="48"/>
    </row>
    <row r="55" spans="2:13" s="5" customFormat="1" ht="35.25" customHeight="1" x14ac:dyDescent="0.2">
      <c r="B55" s="11" t="s">
        <v>161</v>
      </c>
      <c r="C55" s="14" t="s">
        <v>162</v>
      </c>
      <c r="D55" s="14" t="s">
        <v>163</v>
      </c>
      <c r="E55" s="14" t="s">
        <v>164</v>
      </c>
      <c r="F55" s="37">
        <v>7000</v>
      </c>
      <c r="G55" s="23">
        <v>7188938.2599999998</v>
      </c>
      <c r="H55" s="23">
        <v>0.09</v>
      </c>
      <c r="J55" s="31"/>
      <c r="K55" s="31"/>
      <c r="M55" s="48"/>
    </row>
    <row r="56" spans="2:13" s="5" customFormat="1" ht="35.25" customHeight="1" x14ac:dyDescent="0.2">
      <c r="B56" s="11" t="s">
        <v>165</v>
      </c>
      <c r="C56" s="14" t="s">
        <v>166</v>
      </c>
      <c r="D56" s="14" t="s">
        <v>167</v>
      </c>
      <c r="E56" s="14" t="s">
        <v>168</v>
      </c>
      <c r="F56" s="37">
        <v>830</v>
      </c>
      <c r="G56" s="23">
        <v>861714.3</v>
      </c>
      <c r="H56" s="23">
        <v>0.01</v>
      </c>
      <c r="J56" s="31"/>
      <c r="K56" s="31"/>
      <c r="M56" s="48"/>
    </row>
    <row r="57" spans="2:13" s="5" customFormat="1" ht="35.25" customHeight="1" x14ac:dyDescent="0.2">
      <c r="B57" s="11" t="s">
        <v>169</v>
      </c>
      <c r="C57" s="14" t="s">
        <v>170</v>
      </c>
      <c r="D57" s="14" t="s">
        <v>171</v>
      </c>
      <c r="E57" s="14" t="s">
        <v>172</v>
      </c>
      <c r="F57" s="37">
        <v>2722</v>
      </c>
      <c r="G57" s="23">
        <v>2771404.3</v>
      </c>
      <c r="H57" s="23">
        <v>0.04</v>
      </c>
      <c r="J57" s="31"/>
      <c r="K57" s="31"/>
      <c r="M57" s="48"/>
    </row>
    <row r="58" spans="2:13" s="5" customFormat="1" ht="35.25" customHeight="1" x14ac:dyDescent="0.2">
      <c r="B58" s="11" t="s">
        <v>173</v>
      </c>
      <c r="C58" s="14" t="s">
        <v>174</v>
      </c>
      <c r="D58" s="14" t="s">
        <v>175</v>
      </c>
      <c r="E58" s="14" t="s">
        <v>176</v>
      </c>
      <c r="F58" s="37">
        <v>2040</v>
      </c>
      <c r="G58" s="23">
        <v>2117478.42</v>
      </c>
      <c r="H58" s="23">
        <v>0.03</v>
      </c>
      <c r="J58" s="31"/>
      <c r="K58" s="31"/>
      <c r="M58" s="48"/>
    </row>
    <row r="59" spans="2:13" s="5" customFormat="1" ht="35.25" customHeight="1" x14ac:dyDescent="0.2">
      <c r="B59" s="11" t="s">
        <v>177</v>
      </c>
      <c r="C59" s="14" t="s">
        <v>178</v>
      </c>
      <c r="D59" s="14" t="s">
        <v>179</v>
      </c>
      <c r="E59" s="14" t="s">
        <v>180</v>
      </c>
      <c r="F59" s="37">
        <v>10585</v>
      </c>
      <c r="G59" s="23">
        <v>10837134.699999999</v>
      </c>
      <c r="H59" s="23">
        <v>0.14000000000000001</v>
      </c>
      <c r="J59" s="31"/>
      <c r="K59" s="31"/>
      <c r="M59" s="48"/>
    </row>
    <row r="60" spans="2:13" s="5" customFormat="1" ht="35.25" customHeight="1" x14ac:dyDescent="0.2">
      <c r="B60" s="11" t="s">
        <v>181</v>
      </c>
      <c r="C60" s="14" t="s">
        <v>182</v>
      </c>
      <c r="D60" s="14" t="s">
        <v>183</v>
      </c>
      <c r="E60" s="14" t="s">
        <v>184</v>
      </c>
      <c r="F60" s="37">
        <v>292006</v>
      </c>
      <c r="G60" s="23">
        <v>298594950.69</v>
      </c>
      <c r="H60" s="23">
        <v>3.94</v>
      </c>
      <c r="J60" s="31"/>
      <c r="K60" s="31"/>
      <c r="M60" s="48"/>
    </row>
    <row r="61" spans="2:13" s="5" customFormat="1" ht="35.25" customHeight="1" x14ac:dyDescent="0.2">
      <c r="B61" s="11" t="s">
        <v>185</v>
      </c>
      <c r="C61" s="14" t="s">
        <v>186</v>
      </c>
      <c r="D61" s="14" t="s">
        <v>187</v>
      </c>
      <c r="E61" s="14" t="s">
        <v>188</v>
      </c>
      <c r="F61" s="37">
        <v>343391</v>
      </c>
      <c r="G61" s="23">
        <v>355482860.49000001</v>
      </c>
      <c r="H61" s="23">
        <v>4.6900000000000004</v>
      </c>
      <c r="J61" s="31"/>
      <c r="K61" s="31"/>
      <c r="M61" s="48"/>
    </row>
    <row r="62" spans="2:13" s="5" customFormat="1" ht="35.25" customHeight="1" x14ac:dyDescent="0.2">
      <c r="B62" s="11" t="s">
        <v>189</v>
      </c>
      <c r="C62" s="14" t="s">
        <v>190</v>
      </c>
      <c r="D62" s="14" t="s">
        <v>191</v>
      </c>
      <c r="E62" s="14" t="s">
        <v>192</v>
      </c>
      <c r="F62" s="37">
        <v>10466</v>
      </c>
      <c r="G62" s="23">
        <v>10881918.84</v>
      </c>
      <c r="H62" s="23">
        <v>0.14000000000000001</v>
      </c>
      <c r="J62" s="31"/>
      <c r="K62" s="31"/>
      <c r="M62" s="48"/>
    </row>
    <row r="63" spans="2:13" s="5" customFormat="1" ht="35.25" customHeight="1" x14ac:dyDescent="0.2">
      <c r="B63" s="11" t="s">
        <v>193</v>
      </c>
      <c r="C63" s="14" t="s">
        <v>194</v>
      </c>
      <c r="D63" s="14" t="s">
        <v>195</v>
      </c>
      <c r="E63" s="14" t="s">
        <v>196</v>
      </c>
      <c r="F63" s="37">
        <v>55669</v>
      </c>
      <c r="G63" s="23">
        <v>58409584.869999997</v>
      </c>
      <c r="H63" s="23">
        <v>0.77</v>
      </c>
      <c r="J63" s="31"/>
      <c r="K63" s="31"/>
      <c r="M63" s="48"/>
    </row>
    <row r="64" spans="2:13" s="5" customFormat="1" ht="35.25" customHeight="1" x14ac:dyDescent="0.2">
      <c r="B64" s="11" t="s">
        <v>197</v>
      </c>
      <c r="C64" s="14" t="s">
        <v>198</v>
      </c>
      <c r="D64" s="14" t="s">
        <v>199</v>
      </c>
      <c r="E64" s="14" t="s">
        <v>200</v>
      </c>
      <c r="F64" s="37">
        <v>8128</v>
      </c>
      <c r="G64" s="23">
        <v>8082564.4800000004</v>
      </c>
      <c r="H64" s="23">
        <v>0.11</v>
      </c>
      <c r="J64" s="31"/>
      <c r="K64" s="31"/>
      <c r="M64" s="48"/>
    </row>
    <row r="65" spans="1:16" s="5" customFormat="1" ht="35.25" customHeight="1" x14ac:dyDescent="0.2">
      <c r="B65" s="11" t="s">
        <v>201</v>
      </c>
      <c r="C65" s="14" t="s">
        <v>202</v>
      </c>
      <c r="D65" s="14" t="s">
        <v>117</v>
      </c>
      <c r="E65" s="14" t="s">
        <v>118</v>
      </c>
      <c r="F65" s="37">
        <v>17000</v>
      </c>
      <c r="G65" s="23">
        <v>17295630</v>
      </c>
      <c r="H65" s="23">
        <v>0.23</v>
      </c>
      <c r="J65" s="31"/>
      <c r="K65" s="31"/>
      <c r="M65" s="48"/>
    </row>
    <row r="66" spans="1:16" s="5" customFormat="1" ht="35.25" customHeight="1" x14ac:dyDescent="0.2">
      <c r="B66" s="11" t="s">
        <v>203</v>
      </c>
      <c r="C66" s="14" t="s">
        <v>204</v>
      </c>
      <c r="D66" s="14" t="s">
        <v>205</v>
      </c>
      <c r="E66" s="14" t="s">
        <v>206</v>
      </c>
      <c r="F66" s="37">
        <v>85701</v>
      </c>
      <c r="G66" s="23">
        <v>87825527.790000007</v>
      </c>
      <c r="H66" s="23">
        <v>1.1599999999999999</v>
      </c>
      <c r="J66" s="31"/>
      <c r="K66" s="31"/>
      <c r="M66" s="48"/>
    </row>
    <row r="67" spans="1:16" s="5" customFormat="1" ht="35.25" customHeight="1" x14ac:dyDescent="0.2">
      <c r="B67" s="11" t="s">
        <v>207</v>
      </c>
      <c r="C67" s="14" t="s">
        <v>208</v>
      </c>
      <c r="D67" s="14" t="s">
        <v>209</v>
      </c>
      <c r="E67" s="14" t="s">
        <v>210</v>
      </c>
      <c r="F67" s="37">
        <v>10131</v>
      </c>
      <c r="G67" s="23">
        <v>10424596.380000001</v>
      </c>
      <c r="H67" s="23">
        <v>0.14000000000000001</v>
      </c>
      <c r="J67" s="31"/>
      <c r="K67" s="31"/>
      <c r="M67" s="48"/>
    </row>
    <row r="68" spans="1:16" s="5" customFormat="1" ht="35.25" customHeight="1" x14ac:dyDescent="0.2">
      <c r="B68" s="11" t="s">
        <v>211</v>
      </c>
      <c r="C68" s="14" t="s">
        <v>212</v>
      </c>
      <c r="D68" s="14" t="s">
        <v>213</v>
      </c>
      <c r="E68" s="14" t="s">
        <v>214</v>
      </c>
      <c r="F68" s="37">
        <v>14600</v>
      </c>
      <c r="G68" s="23">
        <v>15085012</v>
      </c>
      <c r="H68" s="23">
        <v>0.2</v>
      </c>
      <c r="J68" s="31"/>
      <c r="K68" s="31"/>
      <c r="M68" s="48"/>
    </row>
    <row r="69" spans="1:16" s="7" customFormat="1" ht="35.25" customHeight="1" x14ac:dyDescent="0.2">
      <c r="A69" s="5"/>
      <c r="B69" s="11" t="s">
        <v>215</v>
      </c>
      <c r="C69" s="14" t="s">
        <v>216</v>
      </c>
      <c r="D69" s="14" t="s">
        <v>183</v>
      </c>
      <c r="E69" s="14" t="s">
        <v>184</v>
      </c>
      <c r="F69" s="37">
        <v>121532</v>
      </c>
      <c r="G69" s="23">
        <v>31391106.66</v>
      </c>
      <c r="H69" s="23">
        <v>0.41</v>
      </c>
      <c r="I69" s="5"/>
      <c r="J69" s="31"/>
      <c r="K69" s="31"/>
      <c r="L69" s="5"/>
      <c r="M69" s="48"/>
      <c r="N69" s="5"/>
      <c r="O69" s="5"/>
      <c r="P69" s="5"/>
    </row>
    <row r="70" spans="1:16" ht="35.25" customHeight="1" x14ac:dyDescent="0.2">
      <c r="A70" s="5"/>
      <c r="B70" s="11" t="s">
        <v>217</v>
      </c>
      <c r="C70" s="14" t="s">
        <v>218</v>
      </c>
      <c r="D70" s="14" t="s">
        <v>191</v>
      </c>
      <c r="E70" s="14" t="s">
        <v>192</v>
      </c>
      <c r="F70" s="37">
        <v>6254</v>
      </c>
      <c r="G70" s="23">
        <v>6426360.2400000002</v>
      </c>
      <c r="H70" s="23">
        <v>0.08</v>
      </c>
      <c r="I70" s="5"/>
      <c r="J70" s="31"/>
      <c r="K70" s="31"/>
      <c r="L70" s="5"/>
      <c r="M70" s="48"/>
      <c r="N70" s="5"/>
      <c r="O70" s="5"/>
      <c r="P70" s="5"/>
    </row>
    <row r="71" spans="1:16" ht="35.25" customHeight="1" x14ac:dyDescent="0.2">
      <c r="A71" s="5"/>
      <c r="B71" s="11" t="s">
        <v>219</v>
      </c>
      <c r="C71" s="14" t="s">
        <v>220</v>
      </c>
      <c r="D71" s="14" t="s">
        <v>221</v>
      </c>
      <c r="E71" s="14" t="s">
        <v>222</v>
      </c>
      <c r="F71" s="37">
        <v>131488</v>
      </c>
      <c r="G71" s="23">
        <v>132552550.51000001</v>
      </c>
      <c r="H71" s="23">
        <v>1.75</v>
      </c>
      <c r="I71" s="5"/>
      <c r="J71" s="31"/>
      <c r="K71" s="31"/>
      <c r="L71" s="5"/>
      <c r="M71" s="48"/>
      <c r="N71" s="5"/>
      <c r="O71" s="5"/>
      <c r="P71" s="5"/>
    </row>
    <row r="72" spans="1:16" ht="35.25" customHeight="1" x14ac:dyDescent="0.2">
      <c r="A72" s="5"/>
      <c r="B72" s="11" t="s">
        <v>223</v>
      </c>
      <c r="C72" s="14" t="s">
        <v>224</v>
      </c>
      <c r="D72" s="14" t="s">
        <v>163</v>
      </c>
      <c r="E72" s="14" t="s">
        <v>164</v>
      </c>
      <c r="F72" s="37">
        <v>9299</v>
      </c>
      <c r="G72" s="23">
        <v>9431696.7300000004</v>
      </c>
      <c r="H72" s="23">
        <v>0.12</v>
      </c>
      <c r="I72" s="5"/>
      <c r="J72" s="31"/>
      <c r="K72" s="31"/>
      <c r="L72" s="5"/>
      <c r="M72" s="48"/>
      <c r="N72" s="5"/>
      <c r="O72" s="5"/>
      <c r="P72" s="5"/>
    </row>
    <row r="73" spans="1:16" ht="35.25" customHeight="1" x14ac:dyDescent="0.2">
      <c r="A73" s="5"/>
      <c r="B73" s="11" t="s">
        <v>225</v>
      </c>
      <c r="C73" s="14" t="s">
        <v>226</v>
      </c>
      <c r="D73" s="14" t="s">
        <v>167</v>
      </c>
      <c r="E73" s="14" t="s">
        <v>168</v>
      </c>
      <c r="F73" s="37">
        <v>23335</v>
      </c>
      <c r="G73" s="23">
        <v>24022915.800000001</v>
      </c>
      <c r="H73" s="23">
        <v>0.32</v>
      </c>
      <c r="I73" s="5"/>
      <c r="J73" s="31"/>
      <c r="K73" s="31"/>
      <c r="L73" s="5"/>
      <c r="M73" s="48"/>
      <c r="N73" s="5"/>
      <c r="O73" s="5"/>
      <c r="P73" s="5"/>
    </row>
    <row r="74" spans="1:16" ht="35.25" customHeight="1" x14ac:dyDescent="0.2">
      <c r="A74" s="5"/>
      <c r="B74" s="11" t="s">
        <v>227</v>
      </c>
      <c r="C74" s="14" t="s">
        <v>228</v>
      </c>
      <c r="D74" s="14" t="s">
        <v>229</v>
      </c>
      <c r="E74" s="14" t="s">
        <v>230</v>
      </c>
      <c r="F74" s="37">
        <v>852</v>
      </c>
      <c r="G74" s="23">
        <v>877057.32</v>
      </c>
      <c r="H74" s="23">
        <v>0.01</v>
      </c>
      <c r="I74" s="5"/>
      <c r="J74" s="31"/>
      <c r="K74" s="31"/>
      <c r="L74" s="5"/>
      <c r="M74" s="48"/>
      <c r="N74" s="5"/>
      <c r="O74" s="5"/>
      <c r="P74" s="5"/>
    </row>
    <row r="75" spans="1:16" ht="35.25" customHeight="1" x14ac:dyDescent="0.2">
      <c r="A75" s="5"/>
      <c r="B75" s="11" t="s">
        <v>231</v>
      </c>
      <c r="C75" s="14" t="s">
        <v>232</v>
      </c>
      <c r="D75" s="14" t="s">
        <v>205</v>
      </c>
      <c r="E75" s="14" t="s">
        <v>206</v>
      </c>
      <c r="F75" s="37">
        <v>203378</v>
      </c>
      <c r="G75" s="23">
        <v>209944807.16</v>
      </c>
      <c r="H75" s="23">
        <v>2.77</v>
      </c>
      <c r="I75" s="5"/>
      <c r="J75" s="31"/>
      <c r="K75" s="31"/>
      <c r="L75" s="5"/>
      <c r="M75" s="48"/>
      <c r="N75" s="5"/>
      <c r="O75" s="5"/>
      <c r="P75" s="5"/>
    </row>
    <row r="76" spans="1:16" ht="35.25" customHeight="1" x14ac:dyDescent="0.2">
      <c r="A76" s="5"/>
      <c r="B76" s="11" t="s">
        <v>233</v>
      </c>
      <c r="C76" s="14" t="s">
        <v>234</v>
      </c>
      <c r="D76" s="14" t="s">
        <v>235</v>
      </c>
      <c r="E76" s="14" t="s">
        <v>236</v>
      </c>
      <c r="F76" s="37">
        <v>4400</v>
      </c>
      <c r="G76" s="23">
        <v>4201252</v>
      </c>
      <c r="H76" s="23">
        <v>0.06</v>
      </c>
      <c r="I76" s="5"/>
      <c r="J76" s="31"/>
      <c r="K76" s="31"/>
      <c r="L76" s="5"/>
      <c r="M76" s="48"/>
      <c r="N76" s="5"/>
      <c r="O76" s="5"/>
      <c r="P76" s="5"/>
    </row>
    <row r="77" spans="1:16" ht="35.25" customHeight="1" x14ac:dyDescent="0.2">
      <c r="A77" s="5"/>
      <c r="B77" s="11" t="s">
        <v>237</v>
      </c>
      <c r="C77" s="14" t="s">
        <v>238</v>
      </c>
      <c r="D77" s="14" t="s">
        <v>199</v>
      </c>
      <c r="E77" s="14" t="s">
        <v>200</v>
      </c>
      <c r="F77" s="37">
        <v>291788</v>
      </c>
      <c r="G77" s="23">
        <v>305204003.02999997</v>
      </c>
      <c r="H77" s="23">
        <v>4.03</v>
      </c>
      <c r="I77" s="5"/>
      <c r="J77" s="31"/>
      <c r="K77" s="31"/>
      <c r="L77" s="5"/>
      <c r="M77" s="48"/>
      <c r="N77" s="5"/>
      <c r="O77" s="5"/>
      <c r="P77" s="5"/>
    </row>
    <row r="78" spans="1:16" ht="35.25" customHeight="1" x14ac:dyDescent="0.2">
      <c r="A78" s="5"/>
      <c r="B78" s="11" t="s">
        <v>239</v>
      </c>
      <c r="C78" s="14" t="s">
        <v>240</v>
      </c>
      <c r="D78" s="14" t="s">
        <v>167</v>
      </c>
      <c r="E78" s="14" t="s">
        <v>168</v>
      </c>
      <c r="F78" s="37">
        <v>85184</v>
      </c>
      <c r="G78" s="23">
        <v>88379251.840000004</v>
      </c>
      <c r="H78" s="23">
        <v>1.17</v>
      </c>
      <c r="I78" s="5"/>
      <c r="J78" s="31"/>
      <c r="K78" s="31"/>
      <c r="L78" s="5"/>
      <c r="M78" s="48"/>
      <c r="N78" s="5"/>
      <c r="O78" s="5"/>
      <c r="P78" s="5"/>
    </row>
    <row r="79" spans="1:16" ht="35.25" customHeight="1" x14ac:dyDescent="0.2">
      <c r="A79" s="5"/>
      <c r="B79" s="11" t="s">
        <v>241</v>
      </c>
      <c r="C79" s="14" t="s">
        <v>242</v>
      </c>
      <c r="D79" s="14" t="s">
        <v>243</v>
      </c>
      <c r="E79" s="14" t="s">
        <v>244</v>
      </c>
      <c r="F79" s="37">
        <v>274050</v>
      </c>
      <c r="G79" s="23">
        <v>285422010.61000001</v>
      </c>
      <c r="H79" s="23">
        <v>3.76</v>
      </c>
      <c r="I79" s="5"/>
      <c r="J79" s="31"/>
      <c r="K79" s="31"/>
      <c r="L79" s="5"/>
      <c r="M79" s="48"/>
      <c r="N79" s="5"/>
      <c r="O79" s="5"/>
      <c r="P79" s="5"/>
    </row>
    <row r="80" spans="1:16" ht="35.25" customHeight="1" x14ac:dyDescent="0.2">
      <c r="A80" s="5"/>
      <c r="B80" s="11" t="s">
        <v>245</v>
      </c>
      <c r="C80" s="14" t="s">
        <v>246</v>
      </c>
      <c r="D80" s="14" t="s">
        <v>247</v>
      </c>
      <c r="E80" s="14" t="s">
        <v>248</v>
      </c>
      <c r="F80" s="37">
        <v>3047</v>
      </c>
      <c r="G80" s="23">
        <v>3158683.54</v>
      </c>
      <c r="H80" s="23">
        <v>0.04</v>
      </c>
      <c r="I80" s="5"/>
      <c r="J80" s="31"/>
      <c r="K80" s="31"/>
      <c r="L80" s="5"/>
      <c r="M80" s="48"/>
      <c r="N80" s="5"/>
      <c r="O80" s="5"/>
      <c r="P80" s="5"/>
    </row>
    <row r="81" spans="1:16" ht="35.25" customHeight="1" x14ac:dyDescent="0.2">
      <c r="A81" s="5"/>
      <c r="B81" s="11" t="s">
        <v>249</v>
      </c>
      <c r="C81" s="14" t="s">
        <v>250</v>
      </c>
      <c r="D81" s="14" t="s">
        <v>151</v>
      </c>
      <c r="E81" s="14" t="s">
        <v>152</v>
      </c>
      <c r="F81" s="37">
        <v>4190</v>
      </c>
      <c r="G81" s="23">
        <v>4271369.8</v>
      </c>
      <c r="H81" s="23">
        <v>0.06</v>
      </c>
      <c r="I81" s="5"/>
      <c r="J81" s="31"/>
      <c r="K81" s="31"/>
      <c r="L81" s="5"/>
      <c r="M81" s="48"/>
      <c r="N81" s="5"/>
      <c r="O81" s="5"/>
      <c r="P81" s="5"/>
    </row>
    <row r="82" spans="1:16" ht="35.25" customHeight="1" x14ac:dyDescent="0.2">
      <c r="A82" s="5"/>
      <c r="B82" s="11" t="s">
        <v>251</v>
      </c>
      <c r="C82" s="14" t="s">
        <v>252</v>
      </c>
      <c r="D82" s="14" t="s">
        <v>163</v>
      </c>
      <c r="E82" s="14" t="s">
        <v>164</v>
      </c>
      <c r="F82" s="37">
        <v>10000</v>
      </c>
      <c r="G82" s="23">
        <v>10384200</v>
      </c>
      <c r="H82" s="23">
        <v>0.14000000000000001</v>
      </c>
      <c r="I82" s="5"/>
      <c r="J82" s="31"/>
      <c r="K82" s="31"/>
      <c r="L82" s="5"/>
      <c r="M82" s="48"/>
      <c r="N82" s="5"/>
      <c r="O82" s="5"/>
      <c r="P82" s="5"/>
    </row>
    <row r="83" spans="1:16" ht="35.25" customHeight="1" x14ac:dyDescent="0.2">
      <c r="A83" s="5"/>
      <c r="B83" s="11" t="s">
        <v>253</v>
      </c>
      <c r="C83" s="14" t="s">
        <v>254</v>
      </c>
      <c r="D83" s="14" t="s">
        <v>243</v>
      </c>
      <c r="E83" s="14" t="s">
        <v>244</v>
      </c>
      <c r="F83" s="37">
        <v>96051</v>
      </c>
      <c r="G83" s="23">
        <v>104005943.81999999</v>
      </c>
      <c r="H83" s="23">
        <v>1.37</v>
      </c>
      <c r="I83" s="5"/>
      <c r="J83" s="31"/>
      <c r="K83" s="31"/>
      <c r="L83" s="5"/>
      <c r="M83" s="48"/>
      <c r="N83" s="5"/>
      <c r="O83" s="5"/>
      <c r="P83" s="5"/>
    </row>
    <row r="84" spans="1:16" ht="35.25" customHeight="1" x14ac:dyDescent="0.2">
      <c r="A84" s="5"/>
      <c r="B84" s="11" t="s">
        <v>255</v>
      </c>
      <c r="C84" s="14" t="s">
        <v>256</v>
      </c>
      <c r="D84" s="14" t="s">
        <v>243</v>
      </c>
      <c r="E84" s="14" t="s">
        <v>244</v>
      </c>
      <c r="F84" s="37">
        <v>6390</v>
      </c>
      <c r="G84" s="23">
        <v>6860627.5300000003</v>
      </c>
      <c r="H84" s="23">
        <v>0.09</v>
      </c>
      <c r="I84" s="5"/>
      <c r="J84" s="31"/>
      <c r="K84" s="31"/>
      <c r="L84" s="5"/>
      <c r="M84" s="48"/>
      <c r="N84" s="5"/>
      <c r="O84" s="5"/>
      <c r="P84" s="5"/>
    </row>
    <row r="85" spans="1:16" ht="35.25" customHeight="1" x14ac:dyDescent="0.2">
      <c r="A85" s="5"/>
      <c r="B85" s="11" t="s">
        <v>257</v>
      </c>
      <c r="C85" s="14" t="s">
        <v>258</v>
      </c>
      <c r="D85" s="14" t="s">
        <v>155</v>
      </c>
      <c r="E85" s="14" t="s">
        <v>156</v>
      </c>
      <c r="F85" s="37">
        <v>1000</v>
      </c>
      <c r="G85" s="23">
        <v>1019871.82</v>
      </c>
      <c r="H85" s="23">
        <v>0.01</v>
      </c>
      <c r="I85" s="5"/>
      <c r="J85" s="31"/>
      <c r="K85" s="31"/>
      <c r="L85" s="5"/>
      <c r="M85" s="48"/>
      <c r="N85" s="5"/>
      <c r="O85" s="5"/>
      <c r="P85" s="5"/>
    </row>
    <row r="86" spans="1:16" ht="35.25" customHeight="1" x14ac:dyDescent="0.2">
      <c r="A86" s="5"/>
      <c r="B86" s="11" t="s">
        <v>259</v>
      </c>
      <c r="C86" s="14" t="s">
        <v>260</v>
      </c>
      <c r="D86" s="14" t="s">
        <v>199</v>
      </c>
      <c r="E86" s="14" t="s">
        <v>200</v>
      </c>
      <c r="F86" s="37">
        <v>136675</v>
      </c>
      <c r="G86" s="23">
        <v>140897098.5</v>
      </c>
      <c r="H86" s="23">
        <v>1.86</v>
      </c>
      <c r="I86" s="5"/>
      <c r="J86" s="31"/>
      <c r="K86" s="31"/>
      <c r="L86" s="5"/>
      <c r="M86" s="48"/>
      <c r="N86" s="5"/>
      <c r="O86" s="5"/>
      <c r="P86" s="5"/>
    </row>
    <row r="87" spans="1:16" ht="35.25" customHeight="1" x14ac:dyDescent="0.2">
      <c r="A87" s="5"/>
      <c r="B87" s="11" t="s">
        <v>261</v>
      </c>
      <c r="C87" s="14" t="s">
        <v>262</v>
      </c>
      <c r="D87" s="14" t="s">
        <v>117</v>
      </c>
      <c r="E87" s="14" t="s">
        <v>118</v>
      </c>
      <c r="F87" s="37">
        <v>3797</v>
      </c>
      <c r="G87" s="23">
        <v>3978524.21</v>
      </c>
      <c r="H87" s="23">
        <v>0.05</v>
      </c>
      <c r="I87" s="5"/>
      <c r="J87" s="31"/>
      <c r="K87" s="31"/>
      <c r="L87" s="5"/>
      <c r="M87" s="48"/>
      <c r="N87" s="5"/>
      <c r="O87" s="5"/>
      <c r="P87" s="5"/>
    </row>
    <row r="88" spans="1:16" ht="35.25" customHeight="1" x14ac:dyDescent="0.2">
      <c r="A88" s="5"/>
      <c r="B88" s="11" t="s">
        <v>263</v>
      </c>
      <c r="C88" s="14" t="s">
        <v>264</v>
      </c>
      <c r="D88" s="14" t="s">
        <v>243</v>
      </c>
      <c r="E88" s="14" t="s">
        <v>244</v>
      </c>
      <c r="F88" s="37">
        <v>5500</v>
      </c>
      <c r="G88" s="23">
        <v>5679685</v>
      </c>
      <c r="H88" s="23">
        <v>7.0000000000000007E-2</v>
      </c>
      <c r="I88" s="5"/>
      <c r="J88" s="31"/>
      <c r="K88" s="31"/>
      <c r="L88" s="5"/>
      <c r="M88" s="48"/>
      <c r="N88" s="5"/>
      <c r="O88" s="5"/>
      <c r="P88" s="5"/>
    </row>
    <row r="89" spans="1:16" ht="35.25" customHeight="1" x14ac:dyDescent="0.2">
      <c r="A89" s="5"/>
      <c r="B89" s="11" t="s">
        <v>265</v>
      </c>
      <c r="C89" s="14" t="s">
        <v>266</v>
      </c>
      <c r="D89" s="14" t="s">
        <v>199</v>
      </c>
      <c r="E89" s="14" t="s">
        <v>200</v>
      </c>
      <c r="F89" s="37">
        <v>1599</v>
      </c>
      <c r="G89" s="23">
        <v>1582082.58</v>
      </c>
      <c r="H89" s="23">
        <v>0.02</v>
      </c>
      <c r="I89" s="5"/>
      <c r="J89" s="31"/>
      <c r="K89" s="31"/>
      <c r="L89" s="5"/>
      <c r="M89" s="48"/>
      <c r="N89" s="5"/>
      <c r="O89" s="5"/>
      <c r="P89" s="5"/>
    </row>
    <row r="90" spans="1:16" ht="35.25" customHeight="1" x14ac:dyDescent="0.2">
      <c r="A90" s="5"/>
      <c r="B90" s="11" t="s">
        <v>267</v>
      </c>
      <c r="C90" s="14" t="s">
        <v>268</v>
      </c>
      <c r="D90" s="14" t="s">
        <v>269</v>
      </c>
      <c r="E90" s="14" t="s">
        <v>270</v>
      </c>
      <c r="F90" s="37">
        <v>111498</v>
      </c>
      <c r="G90" s="23">
        <v>114301059.72</v>
      </c>
      <c r="H90" s="23">
        <v>1.51</v>
      </c>
      <c r="I90" s="5"/>
      <c r="J90" s="31"/>
      <c r="K90" s="31"/>
      <c r="L90" s="5"/>
      <c r="M90" s="48"/>
      <c r="N90" s="5"/>
      <c r="O90" s="5"/>
      <c r="P90" s="5"/>
    </row>
    <row r="91" spans="1:16" ht="35.25" customHeight="1" x14ac:dyDescent="0.2">
      <c r="A91" s="5"/>
      <c r="B91" s="11" t="s">
        <v>271</v>
      </c>
      <c r="C91" s="14" t="s">
        <v>272</v>
      </c>
      <c r="D91" s="14" t="s">
        <v>243</v>
      </c>
      <c r="E91" s="14" t="s">
        <v>244</v>
      </c>
      <c r="F91" s="37">
        <v>8211</v>
      </c>
      <c r="G91" s="23">
        <v>8658251.7799999993</v>
      </c>
      <c r="H91" s="23">
        <v>0.11</v>
      </c>
      <c r="I91" s="5"/>
      <c r="J91" s="31"/>
      <c r="K91" s="31"/>
      <c r="L91" s="5"/>
      <c r="M91" s="48"/>
      <c r="N91" s="5"/>
      <c r="O91" s="5"/>
      <c r="P91" s="5"/>
    </row>
    <row r="92" spans="1:16" ht="35.25" customHeight="1" x14ac:dyDescent="0.2">
      <c r="A92" s="5"/>
      <c r="B92" s="11" t="s">
        <v>273</v>
      </c>
      <c r="C92" s="14" t="s">
        <v>274</v>
      </c>
      <c r="D92" s="14" t="s">
        <v>155</v>
      </c>
      <c r="E92" s="14" t="s">
        <v>156</v>
      </c>
      <c r="F92" s="37">
        <v>94857</v>
      </c>
      <c r="G92" s="23">
        <v>103650338.76000001</v>
      </c>
      <c r="H92" s="23">
        <v>1.37</v>
      </c>
      <c r="I92" s="5"/>
      <c r="J92" s="31"/>
      <c r="K92" s="31"/>
      <c r="L92" s="5"/>
      <c r="M92" s="48"/>
      <c r="N92" s="5"/>
      <c r="O92" s="5"/>
      <c r="P92" s="5"/>
    </row>
    <row r="93" spans="1:16" ht="35.25" customHeight="1" x14ac:dyDescent="0.2">
      <c r="A93" s="5"/>
      <c r="B93" s="11" t="s">
        <v>275</v>
      </c>
      <c r="C93" s="14" t="s">
        <v>276</v>
      </c>
      <c r="D93" s="14" t="s">
        <v>277</v>
      </c>
      <c r="E93" s="14" t="s">
        <v>278</v>
      </c>
      <c r="F93" s="37">
        <v>215706</v>
      </c>
      <c r="G93" s="23">
        <v>221864406.30000001</v>
      </c>
      <c r="H93" s="23">
        <v>2.93</v>
      </c>
      <c r="I93" s="5"/>
      <c r="J93" s="31"/>
      <c r="K93" s="31"/>
      <c r="L93" s="5"/>
      <c r="M93" s="48"/>
      <c r="N93" s="5"/>
      <c r="O93" s="5"/>
      <c r="P93" s="5"/>
    </row>
    <row r="94" spans="1:16" ht="35.25" customHeight="1" x14ac:dyDescent="0.2">
      <c r="A94" s="5"/>
      <c r="B94" s="11" t="s">
        <v>279</v>
      </c>
      <c r="C94" s="14" t="s">
        <v>280</v>
      </c>
      <c r="D94" s="14" t="s">
        <v>277</v>
      </c>
      <c r="E94" s="14" t="s">
        <v>278</v>
      </c>
      <c r="F94" s="37">
        <v>72460</v>
      </c>
      <c r="G94" s="23">
        <v>74380156.670000002</v>
      </c>
      <c r="H94" s="23">
        <v>0.98</v>
      </c>
      <c r="I94" s="5"/>
      <c r="J94" s="31"/>
      <c r="K94" s="31"/>
      <c r="L94" s="5"/>
      <c r="M94" s="48"/>
      <c r="N94" s="5"/>
      <c r="O94" s="5"/>
      <c r="P94" s="5"/>
    </row>
    <row r="95" spans="1:16" ht="35.25" customHeight="1" x14ac:dyDescent="0.2">
      <c r="A95" s="5"/>
      <c r="B95" s="11" t="s">
        <v>281</v>
      </c>
      <c r="C95" s="14" t="s">
        <v>282</v>
      </c>
      <c r="D95" s="14" t="s">
        <v>277</v>
      </c>
      <c r="E95" s="14" t="s">
        <v>278</v>
      </c>
      <c r="F95" s="37">
        <v>15415</v>
      </c>
      <c r="G95" s="23">
        <v>15612003.699999999</v>
      </c>
      <c r="H95" s="23">
        <v>0.21</v>
      </c>
      <c r="I95" s="5"/>
      <c r="J95" s="31"/>
      <c r="K95" s="31"/>
      <c r="L95" s="5"/>
      <c r="M95" s="48"/>
      <c r="N95" s="5"/>
      <c r="O95" s="5"/>
      <c r="P95" s="5"/>
    </row>
    <row r="96" spans="1:16" ht="35.25" customHeight="1" x14ac:dyDescent="0.2">
      <c r="A96" s="5"/>
      <c r="B96" s="11" t="s">
        <v>283</v>
      </c>
      <c r="C96" s="14" t="s">
        <v>284</v>
      </c>
      <c r="D96" s="14" t="s">
        <v>151</v>
      </c>
      <c r="E96" s="14" t="s">
        <v>152</v>
      </c>
      <c r="F96" s="37">
        <v>303311</v>
      </c>
      <c r="G96" s="23">
        <v>313380925.19999999</v>
      </c>
      <c r="H96" s="23">
        <v>4.13</v>
      </c>
      <c r="I96" s="5"/>
      <c r="J96" s="31"/>
      <c r="K96" s="31"/>
      <c r="L96" s="5"/>
      <c r="M96" s="48"/>
      <c r="N96" s="5"/>
      <c r="O96" s="5"/>
      <c r="P96" s="5"/>
    </row>
    <row r="97" spans="1:16" ht="35.25" customHeight="1" x14ac:dyDescent="0.2">
      <c r="A97" s="5"/>
      <c r="B97" s="11" t="s">
        <v>285</v>
      </c>
      <c r="C97" s="14" t="s">
        <v>286</v>
      </c>
      <c r="D97" s="14" t="s">
        <v>151</v>
      </c>
      <c r="E97" s="14" t="s">
        <v>152</v>
      </c>
      <c r="F97" s="37">
        <v>14300</v>
      </c>
      <c r="G97" s="23">
        <v>14648062</v>
      </c>
      <c r="H97" s="23">
        <v>0.19</v>
      </c>
      <c r="I97" s="5"/>
      <c r="J97" s="31"/>
      <c r="K97" s="31"/>
      <c r="L97" s="5"/>
      <c r="M97" s="48"/>
      <c r="N97" s="5"/>
      <c r="O97" s="5"/>
      <c r="P97" s="5"/>
    </row>
    <row r="98" spans="1:16" ht="35.25" customHeight="1" x14ac:dyDescent="0.2">
      <c r="A98" s="5"/>
      <c r="B98" s="11" t="s">
        <v>287</v>
      </c>
      <c r="C98" s="14" t="s">
        <v>288</v>
      </c>
      <c r="D98" s="14" t="s">
        <v>289</v>
      </c>
      <c r="E98" s="14" t="s">
        <v>290</v>
      </c>
      <c r="F98" s="37">
        <v>5700</v>
      </c>
      <c r="G98" s="23">
        <v>5741040</v>
      </c>
      <c r="H98" s="23">
        <v>0.08</v>
      </c>
      <c r="I98" s="5"/>
      <c r="J98" s="31"/>
      <c r="K98" s="31"/>
      <c r="L98" s="5"/>
      <c r="M98" s="48"/>
      <c r="N98" s="5"/>
      <c r="O98" s="5"/>
      <c r="P98" s="5"/>
    </row>
    <row r="99" spans="1:16" ht="35.25" customHeight="1" x14ac:dyDescent="0.2">
      <c r="A99" s="5"/>
      <c r="B99" s="11" t="s">
        <v>291</v>
      </c>
      <c r="C99" s="14" t="s">
        <v>292</v>
      </c>
      <c r="D99" s="14" t="s">
        <v>293</v>
      </c>
      <c r="E99" s="14" t="s">
        <v>294</v>
      </c>
      <c r="F99" s="37">
        <v>3000</v>
      </c>
      <c r="G99" s="23">
        <v>3189900</v>
      </c>
      <c r="H99" s="23">
        <v>0.04</v>
      </c>
      <c r="I99" s="5"/>
      <c r="J99" s="31"/>
      <c r="K99" s="31"/>
      <c r="L99" s="5"/>
      <c r="M99" s="48"/>
      <c r="N99" s="5"/>
      <c r="O99" s="5"/>
      <c r="P99" s="5"/>
    </row>
    <row r="100" spans="1:16" ht="35.25" customHeight="1" x14ac:dyDescent="0.2">
      <c r="A100" s="5"/>
      <c r="B100" s="11" t="s">
        <v>295</v>
      </c>
      <c r="C100" s="14" t="s">
        <v>296</v>
      </c>
      <c r="D100" s="14" t="s">
        <v>151</v>
      </c>
      <c r="E100" s="14" t="s">
        <v>152</v>
      </c>
      <c r="F100" s="37">
        <v>10000</v>
      </c>
      <c r="G100" s="23">
        <v>9991000</v>
      </c>
      <c r="H100" s="23">
        <v>0.13</v>
      </c>
      <c r="I100" s="5"/>
      <c r="J100" s="31"/>
      <c r="K100" s="31"/>
      <c r="L100" s="5"/>
      <c r="M100" s="48"/>
      <c r="N100" s="5"/>
      <c r="O100" s="5"/>
      <c r="P100" s="5"/>
    </row>
    <row r="101" spans="1:16" ht="35.25" customHeight="1" x14ac:dyDescent="0.2">
      <c r="A101" s="5"/>
      <c r="B101" s="11" t="s">
        <v>297</v>
      </c>
      <c r="C101" s="14" t="s">
        <v>298</v>
      </c>
      <c r="D101" s="14" t="s">
        <v>151</v>
      </c>
      <c r="E101" s="14" t="s">
        <v>152</v>
      </c>
      <c r="F101" s="37">
        <v>7175</v>
      </c>
      <c r="G101" s="23">
        <v>7027123.25</v>
      </c>
      <c r="H101" s="23">
        <v>0.09</v>
      </c>
      <c r="I101" s="5"/>
      <c r="J101" s="31"/>
      <c r="K101" s="31"/>
      <c r="L101" s="5"/>
      <c r="M101" s="48"/>
      <c r="N101" s="5"/>
      <c r="O101" s="5"/>
      <c r="P101" s="5"/>
    </row>
    <row r="102" spans="1:16" ht="35.25" customHeight="1" x14ac:dyDescent="0.2">
      <c r="A102" s="5"/>
      <c r="B102" s="11" t="s">
        <v>299</v>
      </c>
      <c r="C102" s="14" t="s">
        <v>300</v>
      </c>
      <c r="D102" s="14" t="s">
        <v>301</v>
      </c>
      <c r="E102" s="14" t="s">
        <v>302</v>
      </c>
      <c r="F102" s="37">
        <v>60000</v>
      </c>
      <c r="G102" s="23">
        <v>61750894.009999998</v>
      </c>
      <c r="H102" s="23">
        <v>0.81</v>
      </c>
      <c r="I102" s="5"/>
      <c r="J102" s="31"/>
      <c r="K102" s="31"/>
      <c r="L102" s="5"/>
      <c r="M102" s="48"/>
      <c r="N102" s="5"/>
      <c r="O102" s="5"/>
      <c r="P102" s="5"/>
    </row>
    <row r="103" spans="1:16" ht="35.25" customHeight="1" x14ac:dyDescent="0.2">
      <c r="A103" s="5"/>
      <c r="B103" s="11" t="s">
        <v>303</v>
      </c>
      <c r="C103" s="14" t="s">
        <v>304</v>
      </c>
      <c r="D103" s="14" t="s">
        <v>305</v>
      </c>
      <c r="E103" s="14" t="s">
        <v>306</v>
      </c>
      <c r="F103" s="37">
        <v>1059</v>
      </c>
      <c r="G103" s="23">
        <v>1072152.78</v>
      </c>
      <c r="H103" s="23">
        <v>0.01</v>
      </c>
      <c r="I103" s="5"/>
      <c r="J103" s="31"/>
      <c r="K103" s="31"/>
      <c r="L103" s="5"/>
      <c r="M103" s="48"/>
      <c r="N103" s="5"/>
      <c r="O103" s="5"/>
      <c r="P103" s="5"/>
    </row>
    <row r="104" spans="1:16" ht="35.25" customHeight="1" x14ac:dyDescent="0.2">
      <c r="A104" s="5"/>
      <c r="B104" s="11" t="s">
        <v>307</v>
      </c>
      <c r="C104" s="14" t="s">
        <v>308</v>
      </c>
      <c r="D104" s="14" t="s">
        <v>309</v>
      </c>
      <c r="E104" s="14" t="s">
        <v>310</v>
      </c>
      <c r="F104" s="37">
        <v>2245</v>
      </c>
      <c r="G104" s="23">
        <v>2291785.7999999998</v>
      </c>
      <c r="H104" s="23">
        <v>0.03</v>
      </c>
      <c r="I104" s="5"/>
      <c r="J104" s="31"/>
      <c r="K104" s="31"/>
      <c r="L104" s="5"/>
      <c r="M104" s="48"/>
      <c r="N104" s="5"/>
      <c r="O104" s="5"/>
      <c r="P104" s="5"/>
    </row>
    <row r="105" spans="1:16" ht="35.25" customHeight="1" x14ac:dyDescent="0.2">
      <c r="A105" s="5"/>
      <c r="B105" s="11" t="s">
        <v>311</v>
      </c>
      <c r="C105" s="14" t="s">
        <v>312</v>
      </c>
      <c r="D105" s="14" t="s">
        <v>309</v>
      </c>
      <c r="E105" s="14" t="s">
        <v>310</v>
      </c>
      <c r="F105" s="37">
        <v>7711</v>
      </c>
      <c r="G105" s="23">
        <v>7689332.0899999999</v>
      </c>
      <c r="H105" s="23">
        <v>0.1</v>
      </c>
      <c r="I105" s="5"/>
      <c r="J105" s="31"/>
      <c r="K105" s="31"/>
      <c r="L105" s="5"/>
      <c r="M105" s="48"/>
      <c r="N105" s="5"/>
      <c r="O105" s="5"/>
      <c r="P105" s="5"/>
    </row>
    <row r="106" spans="1:16" ht="35.25" customHeight="1" x14ac:dyDescent="0.2">
      <c r="A106" s="5"/>
      <c r="B106" s="11" t="s">
        <v>313</v>
      </c>
      <c r="C106" s="14" t="s">
        <v>314</v>
      </c>
      <c r="D106" s="14" t="s">
        <v>315</v>
      </c>
      <c r="E106" s="14" t="s">
        <v>316</v>
      </c>
      <c r="F106" s="37">
        <v>1040</v>
      </c>
      <c r="G106" s="23">
        <v>1057763.2</v>
      </c>
      <c r="H106" s="23">
        <v>0.01</v>
      </c>
      <c r="I106" s="5"/>
      <c r="J106" s="31"/>
      <c r="K106" s="31"/>
      <c r="L106" s="5"/>
      <c r="M106" s="48"/>
      <c r="N106" s="5"/>
      <c r="O106" s="5"/>
      <c r="P106" s="5"/>
    </row>
    <row r="107" spans="1:16" ht="35.25" customHeight="1" x14ac:dyDescent="0.2">
      <c r="A107" s="5"/>
      <c r="B107" s="11" t="s">
        <v>5</v>
      </c>
      <c r="C107" s="13"/>
      <c r="D107" s="13"/>
      <c r="E107" s="13"/>
      <c r="F107" s="38"/>
      <c r="G107" s="23">
        <f>SUM($G$38:$G$106)</f>
        <v>4476785576.8000011</v>
      </c>
      <c r="H107" s="23">
        <f>(G107/$O$2) *100</f>
        <v>59.051305220041371</v>
      </c>
      <c r="I107" s="5"/>
      <c r="J107" s="31"/>
      <c r="K107" s="31"/>
      <c r="L107" s="5"/>
      <c r="M107" s="48"/>
      <c r="N107" s="5"/>
      <c r="O107" s="5"/>
      <c r="P107" s="5"/>
    </row>
    <row r="108" spans="1:16" ht="35.25" customHeight="1" x14ac:dyDescent="0.2">
      <c r="A108" s="5"/>
      <c r="B108" s="12" t="s">
        <v>27</v>
      </c>
      <c r="C108" s="16"/>
      <c r="D108" s="13"/>
      <c r="E108" s="13"/>
      <c r="F108" s="38"/>
      <c r="G108" s="23"/>
      <c r="H108" s="28"/>
      <c r="I108" s="5"/>
      <c r="J108" s="31"/>
      <c r="K108" s="31"/>
      <c r="L108" s="5"/>
      <c r="M108" s="48"/>
      <c r="N108" s="5"/>
      <c r="O108" s="5"/>
      <c r="P108" s="5"/>
    </row>
    <row r="109" spans="1:16" ht="35.25" customHeight="1" x14ac:dyDescent="0.2">
      <c r="A109" s="5"/>
      <c r="B109" s="11" t="s">
        <v>5</v>
      </c>
      <c r="C109" s="13"/>
      <c r="D109" s="13"/>
      <c r="E109" s="13"/>
      <c r="F109" s="38"/>
      <c r="G109" s="23"/>
      <c r="H109" s="23">
        <f>(G109/$O$2) *100</f>
        <v>0</v>
      </c>
      <c r="I109" s="5"/>
      <c r="J109" s="31"/>
      <c r="K109" s="31"/>
      <c r="L109" s="5"/>
      <c r="M109" s="48"/>
      <c r="N109" s="5"/>
      <c r="O109" s="5"/>
      <c r="P109" s="5"/>
    </row>
    <row r="110" spans="1:16" ht="35.25" customHeight="1" x14ac:dyDescent="0.2">
      <c r="A110" s="5"/>
      <c r="B110" s="10" t="s">
        <v>9</v>
      </c>
      <c r="C110" s="13"/>
      <c r="D110" s="13"/>
      <c r="E110" s="13"/>
      <c r="F110" s="38"/>
      <c r="G110" s="23"/>
      <c r="H110" s="28"/>
      <c r="I110" s="5"/>
      <c r="J110" s="31"/>
      <c r="K110" s="31"/>
      <c r="L110" s="5"/>
      <c r="M110" s="48"/>
      <c r="N110" s="5"/>
      <c r="O110" s="5"/>
      <c r="P110" s="5"/>
    </row>
    <row r="111" spans="1:16" ht="35.25" customHeight="1" x14ac:dyDescent="0.2">
      <c r="A111" s="5"/>
      <c r="B111" s="11" t="s">
        <v>5</v>
      </c>
      <c r="C111" s="13"/>
      <c r="D111" s="13"/>
      <c r="E111" s="13"/>
      <c r="F111" s="38"/>
      <c r="G111" s="23"/>
      <c r="H111" s="23">
        <f>(G111/$O$2) *100</f>
        <v>0</v>
      </c>
      <c r="I111" s="5"/>
      <c r="J111" s="31"/>
      <c r="K111" s="31"/>
      <c r="L111" s="5"/>
      <c r="M111" s="48"/>
      <c r="N111" s="5"/>
      <c r="O111" s="5"/>
      <c r="P111" s="5"/>
    </row>
    <row r="112" spans="1:16" ht="35.25" customHeight="1" x14ac:dyDescent="0.2">
      <c r="A112" s="5"/>
      <c r="B112" s="10" t="s">
        <v>10</v>
      </c>
      <c r="C112" s="13"/>
      <c r="D112" s="13"/>
      <c r="E112" s="13"/>
      <c r="F112" s="38"/>
      <c r="G112" s="23"/>
      <c r="H112" s="23"/>
      <c r="I112" s="5"/>
      <c r="J112" s="31"/>
      <c r="K112" s="31"/>
      <c r="L112" s="5"/>
      <c r="M112" s="48"/>
      <c r="N112" s="5"/>
      <c r="O112" s="5"/>
      <c r="P112" s="5"/>
    </row>
    <row r="113" spans="1:16" ht="35.25" customHeight="1" x14ac:dyDescent="0.2">
      <c r="A113" s="5"/>
      <c r="B113" s="11" t="s">
        <v>5</v>
      </c>
      <c r="C113" s="13"/>
      <c r="D113" s="13"/>
      <c r="E113" s="13"/>
      <c r="F113" s="38"/>
      <c r="G113" s="23"/>
      <c r="H113" s="23">
        <f>(G113/$O$2) *100</f>
        <v>0</v>
      </c>
      <c r="I113" s="5"/>
      <c r="J113" s="31"/>
      <c r="K113" s="31"/>
      <c r="L113" s="5"/>
      <c r="M113" s="48"/>
      <c r="N113" s="5"/>
      <c r="O113" s="5"/>
      <c r="P113" s="5"/>
    </row>
    <row r="114" spans="1:16" ht="35.25" customHeight="1" x14ac:dyDescent="0.2">
      <c r="A114" s="5"/>
      <c r="B114" s="10" t="s">
        <v>28</v>
      </c>
      <c r="C114" s="13"/>
      <c r="D114" s="13"/>
      <c r="E114" s="13"/>
      <c r="F114" s="38"/>
      <c r="G114" s="23"/>
      <c r="H114" s="28"/>
      <c r="I114" s="5"/>
      <c r="J114" s="31"/>
      <c r="K114" s="31"/>
      <c r="L114" s="5"/>
      <c r="M114" s="48"/>
      <c r="N114" s="5"/>
      <c r="O114" s="5"/>
      <c r="P114" s="5"/>
    </row>
    <row r="115" spans="1:16" ht="35.25" customHeight="1" x14ac:dyDescent="0.2">
      <c r="A115" s="5"/>
      <c r="B115" s="11" t="s">
        <v>5</v>
      </c>
      <c r="C115" s="13"/>
      <c r="D115" s="13"/>
      <c r="E115" s="13"/>
      <c r="F115" s="38"/>
      <c r="G115" s="23"/>
      <c r="H115" s="23">
        <f>(G115/$O$2) *100</f>
        <v>0</v>
      </c>
      <c r="I115" s="5"/>
      <c r="J115" s="31"/>
      <c r="K115" s="31"/>
      <c r="L115" s="5"/>
      <c r="M115" s="48"/>
      <c r="N115" s="5"/>
      <c r="O115" s="5"/>
      <c r="P115" s="5"/>
    </row>
    <row r="116" spans="1:16" ht="35.25" customHeight="1" x14ac:dyDescent="0.2">
      <c r="A116" s="5"/>
      <c r="B116" s="10" t="s">
        <v>32</v>
      </c>
      <c r="C116" s="13"/>
      <c r="D116" s="13"/>
      <c r="E116" s="13"/>
      <c r="F116" s="38"/>
      <c r="G116" s="23"/>
      <c r="H116" s="28"/>
      <c r="I116" s="5"/>
      <c r="J116" s="31"/>
      <c r="K116" s="31"/>
      <c r="L116" s="5"/>
      <c r="M116" s="48"/>
      <c r="N116" s="5"/>
      <c r="O116" s="5"/>
      <c r="P116" s="5"/>
    </row>
    <row r="117" spans="1:16" ht="35.25" customHeight="1" x14ac:dyDescent="0.2">
      <c r="A117" s="5"/>
      <c r="B117" s="11" t="s">
        <v>5</v>
      </c>
      <c r="C117" s="13"/>
      <c r="D117" s="13"/>
      <c r="E117" s="13"/>
      <c r="F117" s="38"/>
      <c r="G117" s="23"/>
      <c r="H117" s="23">
        <f>(G117/$O$2) *100</f>
        <v>0</v>
      </c>
      <c r="I117" s="5"/>
      <c r="J117" s="31"/>
      <c r="K117" s="31"/>
      <c r="L117" s="5"/>
      <c r="M117" s="48"/>
      <c r="N117" s="5"/>
      <c r="O117" s="5"/>
      <c r="P117" s="5"/>
    </row>
    <row r="118" spans="1:16" ht="35.25" customHeight="1" x14ac:dyDescent="0.2">
      <c r="A118" s="5"/>
      <c r="B118" s="12" t="s">
        <v>29</v>
      </c>
      <c r="C118" s="13"/>
      <c r="D118" s="13"/>
      <c r="E118" s="13"/>
      <c r="F118" s="38"/>
      <c r="G118" s="23"/>
      <c r="H118" s="29"/>
      <c r="I118" s="5"/>
      <c r="J118" s="31"/>
      <c r="K118" s="31"/>
      <c r="L118" s="5"/>
      <c r="M118" s="48"/>
      <c r="N118" s="5"/>
      <c r="O118" s="5"/>
      <c r="P118" s="5"/>
    </row>
    <row r="119" spans="1:16" ht="35.25" customHeight="1" x14ac:dyDescent="0.2">
      <c r="A119" s="5"/>
      <c r="B119" s="11" t="s">
        <v>317</v>
      </c>
      <c r="C119" s="14"/>
      <c r="D119" s="14" t="s">
        <v>318</v>
      </c>
      <c r="E119" s="14" t="s">
        <v>319</v>
      </c>
      <c r="F119" s="37">
        <v>1</v>
      </c>
      <c r="G119" s="23">
        <v>314990.61</v>
      </c>
      <c r="H119" s="23">
        <v>0</v>
      </c>
      <c r="I119" s="5"/>
      <c r="J119" s="31"/>
      <c r="K119" s="31"/>
      <c r="L119" s="5"/>
      <c r="M119" s="48"/>
      <c r="N119" s="5"/>
      <c r="O119" s="5"/>
      <c r="P119" s="5"/>
    </row>
    <row r="120" spans="1:16" ht="35.25" customHeight="1" x14ac:dyDescent="0.2">
      <c r="A120" s="5"/>
      <c r="B120" s="11" t="s">
        <v>320</v>
      </c>
      <c r="C120" s="14"/>
      <c r="D120" s="14" t="s">
        <v>318</v>
      </c>
      <c r="E120" s="14" t="s">
        <v>319</v>
      </c>
      <c r="F120" s="37">
        <v>1</v>
      </c>
      <c r="G120" s="23">
        <v>99904</v>
      </c>
      <c r="H120" s="23">
        <v>0</v>
      </c>
      <c r="I120" s="5"/>
      <c r="J120" s="31"/>
      <c r="K120" s="31"/>
      <c r="L120" s="5"/>
      <c r="M120" s="48"/>
      <c r="N120" s="5"/>
      <c r="O120" s="5"/>
      <c r="P120" s="5"/>
    </row>
    <row r="121" spans="1:16" ht="35.25" customHeight="1" x14ac:dyDescent="0.2">
      <c r="A121" s="5"/>
      <c r="B121" s="11" t="s">
        <v>321</v>
      </c>
      <c r="C121" s="14"/>
      <c r="D121" s="14" t="s">
        <v>318</v>
      </c>
      <c r="E121" s="14" t="s">
        <v>319</v>
      </c>
      <c r="F121" s="37">
        <v>1</v>
      </c>
      <c r="G121" s="23">
        <v>285347.90000000002</v>
      </c>
      <c r="H121" s="23">
        <v>0</v>
      </c>
      <c r="I121" s="5"/>
      <c r="J121" s="31"/>
      <c r="K121" s="31"/>
      <c r="L121" s="5"/>
      <c r="M121" s="48"/>
      <c r="N121" s="5"/>
      <c r="O121" s="5"/>
      <c r="P121" s="5"/>
    </row>
    <row r="122" spans="1:16" ht="35.25" customHeight="1" x14ac:dyDescent="0.2">
      <c r="A122" s="5"/>
      <c r="B122" s="11" t="s">
        <v>322</v>
      </c>
      <c r="C122" s="14"/>
      <c r="D122" s="14" t="s">
        <v>318</v>
      </c>
      <c r="E122" s="14" t="s">
        <v>319</v>
      </c>
      <c r="F122" s="37">
        <v>1</v>
      </c>
      <c r="G122" s="23">
        <v>386161.3</v>
      </c>
      <c r="H122" s="23">
        <v>0.01</v>
      </c>
      <c r="I122" s="5"/>
      <c r="J122" s="31"/>
      <c r="K122" s="31"/>
      <c r="L122" s="5"/>
      <c r="M122" s="48"/>
      <c r="N122" s="5"/>
      <c r="O122" s="5"/>
      <c r="P122" s="5"/>
    </row>
    <row r="123" spans="1:16" ht="35.25" customHeight="1" x14ac:dyDescent="0.2">
      <c r="A123" s="5"/>
      <c r="B123" s="11" t="s">
        <v>323</v>
      </c>
      <c r="C123" s="14"/>
      <c r="D123" s="14" t="s">
        <v>318</v>
      </c>
      <c r="E123" s="14" t="s">
        <v>319</v>
      </c>
      <c r="F123" s="37">
        <v>1</v>
      </c>
      <c r="G123" s="23">
        <v>1288.82</v>
      </c>
      <c r="H123" s="23">
        <v>0</v>
      </c>
      <c r="I123" s="5"/>
      <c r="J123" s="31"/>
      <c r="K123" s="31"/>
      <c r="L123" s="5"/>
      <c r="M123" s="48"/>
      <c r="N123" s="5"/>
      <c r="O123" s="5"/>
      <c r="P123" s="5"/>
    </row>
    <row r="124" spans="1:16" ht="35.25" customHeight="1" x14ac:dyDescent="0.2">
      <c r="A124" s="5"/>
      <c r="B124" s="11" t="s">
        <v>324</v>
      </c>
      <c r="C124" s="14"/>
      <c r="D124" s="14" t="s">
        <v>325</v>
      </c>
      <c r="E124" s="14" t="s">
        <v>302</v>
      </c>
      <c r="F124" s="37">
        <v>1</v>
      </c>
      <c r="G124" s="23">
        <v>1135709.68</v>
      </c>
      <c r="H124" s="23">
        <v>0.01</v>
      </c>
      <c r="I124" s="5"/>
      <c r="J124" s="31"/>
      <c r="K124" s="31"/>
      <c r="L124" s="5"/>
      <c r="M124" s="48"/>
      <c r="N124" s="5"/>
      <c r="O124" s="5"/>
      <c r="P124" s="5"/>
    </row>
    <row r="125" spans="1:16" ht="35.25" customHeight="1" x14ac:dyDescent="0.2">
      <c r="A125" s="5"/>
      <c r="B125" s="11" t="s">
        <v>5</v>
      </c>
      <c r="C125" s="13"/>
      <c r="D125" s="13"/>
      <c r="E125" s="13"/>
      <c r="F125" s="38">
        <v>6</v>
      </c>
      <c r="G125" s="23">
        <f>SUM($G$119:$G$124)</f>
        <v>2223402.31</v>
      </c>
      <c r="H125" s="23">
        <f>(G125/$O$2) *100</f>
        <v>2.9327919817103316E-2</v>
      </c>
      <c r="I125" s="5"/>
      <c r="J125" s="31"/>
      <c r="K125" s="31"/>
      <c r="L125" s="5"/>
      <c r="M125" s="48"/>
      <c r="N125" s="5"/>
      <c r="O125" s="5"/>
      <c r="P125" s="5"/>
    </row>
    <row r="126" spans="1:16" ht="35.25" customHeight="1" x14ac:dyDescent="0.2">
      <c r="A126" s="5"/>
      <c r="B126" s="12" t="s">
        <v>30</v>
      </c>
      <c r="C126" s="13"/>
      <c r="D126" s="13"/>
      <c r="E126" s="13"/>
      <c r="F126" s="38"/>
      <c r="G126" s="23"/>
      <c r="H126" s="28"/>
      <c r="I126" s="5"/>
      <c r="J126" s="31"/>
      <c r="K126" s="31"/>
      <c r="L126" s="5"/>
      <c r="M126" s="48"/>
      <c r="N126" s="5"/>
      <c r="O126" s="5"/>
      <c r="P126" s="5"/>
    </row>
    <row r="127" spans="1:16" ht="35.25" customHeight="1" x14ac:dyDescent="0.2">
      <c r="A127" s="5"/>
      <c r="B127" s="11" t="s">
        <v>326</v>
      </c>
      <c r="C127" s="14"/>
      <c r="D127" s="14" t="s">
        <v>318</v>
      </c>
      <c r="E127" s="14" t="s">
        <v>319</v>
      </c>
      <c r="F127" s="37">
        <v>1</v>
      </c>
      <c r="G127" s="23">
        <v>92925322.159999996</v>
      </c>
      <c r="H127" s="23">
        <v>1.23</v>
      </c>
      <c r="I127" s="5"/>
      <c r="J127" s="31"/>
      <c r="K127" s="31"/>
      <c r="L127" s="5"/>
      <c r="M127" s="48"/>
      <c r="N127" s="5"/>
      <c r="O127" s="5"/>
      <c r="P127" s="5"/>
    </row>
    <row r="128" spans="1:16" ht="35.25" customHeight="1" x14ac:dyDescent="0.2">
      <c r="A128" s="5"/>
      <c r="B128" s="11" t="s">
        <v>327</v>
      </c>
      <c r="C128" s="14"/>
      <c r="D128" s="14" t="s">
        <v>328</v>
      </c>
      <c r="E128" s="14" t="s">
        <v>310</v>
      </c>
      <c r="F128" s="37">
        <v>1</v>
      </c>
      <c r="G128" s="23">
        <v>112092054.79000001</v>
      </c>
      <c r="H128" s="23">
        <v>1.48</v>
      </c>
      <c r="I128" s="5"/>
      <c r="J128" s="31"/>
      <c r="K128" s="31"/>
      <c r="L128" s="5"/>
      <c r="M128" s="48"/>
      <c r="N128" s="5"/>
      <c r="O128" s="5"/>
      <c r="P128" s="5"/>
    </row>
    <row r="129" spans="1:16" ht="35.25" customHeight="1" x14ac:dyDescent="0.2">
      <c r="A129" s="5"/>
      <c r="B129" s="11" t="s">
        <v>329</v>
      </c>
      <c r="C129" s="14"/>
      <c r="D129" s="14" t="s">
        <v>328</v>
      </c>
      <c r="E129" s="14" t="s">
        <v>310</v>
      </c>
      <c r="F129" s="37">
        <v>1</v>
      </c>
      <c r="G129" s="23">
        <v>104150676.63</v>
      </c>
      <c r="H129" s="23">
        <v>1.37</v>
      </c>
      <c r="I129" s="5"/>
      <c r="J129" s="31"/>
      <c r="K129" s="31"/>
      <c r="L129" s="5"/>
      <c r="M129" s="48"/>
      <c r="N129" s="5"/>
      <c r="O129" s="5"/>
      <c r="P129" s="5"/>
    </row>
    <row r="130" spans="1:16" ht="35.25" customHeight="1" x14ac:dyDescent="0.2">
      <c r="A130" s="5"/>
      <c r="B130" s="11" t="s">
        <v>330</v>
      </c>
      <c r="C130" s="14"/>
      <c r="D130" s="14" t="s">
        <v>328</v>
      </c>
      <c r="E130" s="14" t="s">
        <v>310</v>
      </c>
      <c r="F130" s="37">
        <v>1</v>
      </c>
      <c r="G130" s="23">
        <v>114495859.88</v>
      </c>
      <c r="H130" s="23">
        <v>1.51</v>
      </c>
      <c r="I130" s="5"/>
      <c r="J130" s="31"/>
      <c r="K130" s="31"/>
      <c r="L130" s="5"/>
      <c r="M130" s="48"/>
      <c r="N130" s="5"/>
      <c r="O130" s="5"/>
      <c r="P130" s="5"/>
    </row>
    <row r="131" spans="1:16" ht="35.25" customHeight="1" x14ac:dyDescent="0.2">
      <c r="A131" s="5"/>
      <c r="B131" s="11" t="s">
        <v>5</v>
      </c>
      <c r="C131" s="13"/>
      <c r="D131" s="13"/>
      <c r="E131" s="13"/>
      <c r="F131" s="38">
        <v>4</v>
      </c>
      <c r="G131" s="23">
        <f>SUM($G$127:$G$130)</f>
        <v>423663913.45999998</v>
      </c>
      <c r="H131" s="23">
        <f>(G131/$O$2) *100</f>
        <v>5.5883639355196477</v>
      </c>
      <c r="I131" s="5"/>
      <c r="J131" s="31"/>
      <c r="K131" s="31"/>
      <c r="L131" s="5"/>
      <c r="M131" s="48"/>
      <c r="N131" s="5"/>
      <c r="O131" s="5"/>
      <c r="P131" s="5"/>
    </row>
    <row r="132" spans="1:16" ht="35.25" customHeight="1" x14ac:dyDescent="0.2">
      <c r="A132" s="5"/>
      <c r="B132" s="10" t="s">
        <v>11</v>
      </c>
      <c r="C132" s="13"/>
      <c r="D132" s="13"/>
      <c r="E132" s="13"/>
      <c r="F132" s="38"/>
      <c r="G132" s="23"/>
      <c r="H132" s="28"/>
      <c r="I132" s="5"/>
      <c r="J132" s="31"/>
      <c r="K132" s="31"/>
      <c r="L132" s="5"/>
      <c r="M132" s="48"/>
      <c r="N132" s="5"/>
      <c r="O132" s="5"/>
      <c r="P132" s="5"/>
    </row>
    <row r="133" spans="1:16" ht="35.25" customHeight="1" x14ac:dyDescent="0.2">
      <c r="A133" s="5"/>
      <c r="B133" s="11" t="s">
        <v>5</v>
      </c>
      <c r="C133" s="13"/>
      <c r="D133" s="13"/>
      <c r="E133" s="13"/>
      <c r="F133" s="38"/>
      <c r="G133" s="23"/>
      <c r="H133" s="23">
        <f>(G133/$O$2) *100</f>
        <v>0</v>
      </c>
      <c r="I133" s="5"/>
      <c r="J133" s="31"/>
      <c r="K133" s="31"/>
      <c r="L133" s="5"/>
      <c r="M133" s="48"/>
      <c r="N133" s="5"/>
      <c r="O133" s="5"/>
      <c r="P133" s="5"/>
    </row>
    <row r="134" spans="1:16" ht="35.25" customHeight="1" x14ac:dyDescent="0.2">
      <c r="A134" s="5"/>
      <c r="B134" s="10" t="s">
        <v>25</v>
      </c>
      <c r="C134" s="13"/>
      <c r="D134" s="13"/>
      <c r="E134" s="13"/>
      <c r="F134" s="38"/>
      <c r="G134" s="23"/>
      <c r="H134" s="28"/>
      <c r="I134" s="5"/>
      <c r="J134" s="31"/>
      <c r="K134" s="31"/>
      <c r="L134" s="5"/>
      <c r="M134" s="48"/>
      <c r="N134" s="5"/>
      <c r="O134" s="5"/>
      <c r="P134" s="5"/>
    </row>
    <row r="135" spans="1:16" ht="35.25" customHeight="1" x14ac:dyDescent="0.2">
      <c r="A135" s="5"/>
      <c r="B135" s="11" t="s">
        <v>331</v>
      </c>
      <c r="C135" s="14"/>
      <c r="D135" s="14" t="s">
        <v>315</v>
      </c>
      <c r="E135" s="14" t="s">
        <v>316</v>
      </c>
      <c r="F135" s="37">
        <v>1</v>
      </c>
      <c r="G135" s="23">
        <v>16665985.16</v>
      </c>
      <c r="H135" s="23">
        <v>0.22</v>
      </c>
      <c r="I135" s="5"/>
      <c r="J135" s="31"/>
      <c r="K135" s="31"/>
      <c r="L135" s="5"/>
      <c r="M135" s="48"/>
      <c r="N135" s="5"/>
      <c r="O135" s="5"/>
      <c r="P135" s="5"/>
    </row>
    <row r="136" spans="1:16" ht="35.25" customHeight="1" x14ac:dyDescent="0.2">
      <c r="A136" s="5"/>
      <c r="B136" s="11" t="s">
        <v>332</v>
      </c>
      <c r="C136" s="14"/>
      <c r="D136" s="14" t="s">
        <v>333</v>
      </c>
      <c r="E136" s="14" t="s">
        <v>334</v>
      </c>
      <c r="F136" s="37">
        <v>1</v>
      </c>
      <c r="G136" s="23">
        <v>265246518.75999999</v>
      </c>
      <c r="H136" s="23">
        <v>3.5</v>
      </c>
      <c r="I136" s="5"/>
      <c r="J136" s="31"/>
      <c r="K136" s="31"/>
      <c r="L136" s="5"/>
      <c r="M136" s="48"/>
      <c r="N136" s="5"/>
      <c r="O136" s="5"/>
      <c r="P136" s="5"/>
    </row>
    <row r="137" spans="1:16" ht="35.25" customHeight="1" x14ac:dyDescent="0.2">
      <c r="A137" s="5"/>
      <c r="B137" s="11" t="s">
        <v>335</v>
      </c>
      <c r="C137" s="14"/>
      <c r="D137" s="14" t="s">
        <v>333</v>
      </c>
      <c r="E137" s="14" t="s">
        <v>334</v>
      </c>
      <c r="F137" s="37">
        <v>1</v>
      </c>
      <c r="G137" s="23">
        <v>6655428.6200000001</v>
      </c>
      <c r="H137" s="23">
        <v>0.09</v>
      </c>
      <c r="I137" s="5"/>
      <c r="J137" s="31"/>
      <c r="K137" s="31"/>
      <c r="L137" s="5"/>
      <c r="M137" s="48"/>
      <c r="N137" s="5"/>
      <c r="O137" s="5"/>
      <c r="P137" s="5"/>
    </row>
    <row r="138" spans="1:16" ht="35.25" customHeight="1" x14ac:dyDescent="0.2">
      <c r="A138" s="5"/>
      <c r="B138" s="11" t="s">
        <v>336</v>
      </c>
      <c r="C138" s="14"/>
      <c r="D138" s="14" t="s">
        <v>333</v>
      </c>
      <c r="E138" s="14" t="s">
        <v>334</v>
      </c>
      <c r="F138" s="37">
        <v>1</v>
      </c>
      <c r="G138" s="23">
        <v>1353649.1</v>
      </c>
      <c r="H138" s="23">
        <v>0.02</v>
      </c>
      <c r="I138" s="5"/>
      <c r="J138" s="31"/>
      <c r="K138" s="31"/>
      <c r="L138" s="5"/>
      <c r="M138" s="48"/>
      <c r="N138" s="5"/>
      <c r="O138" s="5"/>
      <c r="P138" s="5"/>
    </row>
    <row r="139" spans="1:16" ht="35.25" customHeight="1" x14ac:dyDescent="0.2">
      <c r="A139" s="5"/>
      <c r="B139" s="11" t="s">
        <v>337</v>
      </c>
      <c r="C139" s="14"/>
      <c r="D139" s="14" t="s">
        <v>333</v>
      </c>
      <c r="E139" s="14" t="s">
        <v>334</v>
      </c>
      <c r="F139" s="37">
        <v>1</v>
      </c>
      <c r="G139" s="23">
        <v>4943211.05</v>
      </c>
      <c r="H139" s="23">
        <v>7.0000000000000007E-2</v>
      </c>
      <c r="I139" s="5"/>
      <c r="J139" s="31"/>
      <c r="K139" s="31"/>
      <c r="L139" s="5"/>
      <c r="M139" s="48"/>
      <c r="N139" s="5"/>
      <c r="O139" s="5"/>
      <c r="P139" s="5"/>
    </row>
    <row r="140" spans="1:16" ht="35.25" customHeight="1" x14ac:dyDescent="0.2">
      <c r="A140" s="5"/>
      <c r="B140" s="11" t="s">
        <v>5</v>
      </c>
      <c r="C140" s="13"/>
      <c r="D140" s="13"/>
      <c r="E140" s="13"/>
      <c r="F140" s="38">
        <v>5</v>
      </c>
      <c r="G140" s="23">
        <f>SUM($G$135:$G$139)</f>
        <v>294864792.69000006</v>
      </c>
      <c r="H140" s="23">
        <f>(G140/$O$2) *100</f>
        <v>3.8894315068419227</v>
      </c>
      <c r="I140" s="5"/>
      <c r="J140" s="31"/>
      <c r="K140" s="31"/>
      <c r="L140" s="5"/>
      <c r="M140" s="48"/>
      <c r="N140" s="5"/>
      <c r="O140" s="5"/>
      <c r="P140" s="5"/>
    </row>
    <row r="141" spans="1:16" ht="35.25" customHeight="1" x14ac:dyDescent="0.2">
      <c r="A141" s="5"/>
      <c r="B141" s="10" t="s">
        <v>17</v>
      </c>
      <c r="C141" s="13"/>
      <c r="D141" s="13"/>
      <c r="E141" s="13"/>
      <c r="F141" s="38"/>
      <c r="G141" s="23"/>
      <c r="H141" s="28"/>
      <c r="I141" s="5"/>
      <c r="J141" s="31"/>
      <c r="K141" s="31"/>
      <c r="L141" s="5"/>
      <c r="M141" s="48"/>
      <c r="N141" s="5"/>
      <c r="O141" s="5"/>
      <c r="P141" s="5"/>
    </row>
    <row r="142" spans="1:16" ht="35.25" customHeight="1" x14ac:dyDescent="0.2">
      <c r="A142" s="5"/>
      <c r="B142" s="11" t="s">
        <v>69</v>
      </c>
      <c r="C142" s="14"/>
      <c r="D142" s="14" t="s">
        <v>49</v>
      </c>
      <c r="E142" s="14" t="s">
        <v>50</v>
      </c>
      <c r="F142" s="37"/>
      <c r="G142" s="23">
        <v>10408.1</v>
      </c>
      <c r="H142" s="23">
        <v>0</v>
      </c>
      <c r="I142" s="5"/>
      <c r="J142" s="31"/>
      <c r="K142" s="31"/>
      <c r="L142" s="5"/>
      <c r="M142" s="48"/>
      <c r="N142" s="5"/>
      <c r="O142" s="5"/>
      <c r="P142" s="5"/>
    </row>
    <row r="143" spans="1:16" ht="35.25" customHeight="1" x14ac:dyDescent="0.2">
      <c r="A143" s="5"/>
      <c r="B143" s="11" t="s">
        <v>129</v>
      </c>
      <c r="C143" s="14"/>
      <c r="D143" s="14" t="s">
        <v>131</v>
      </c>
      <c r="E143" s="14" t="s">
        <v>132</v>
      </c>
      <c r="F143" s="37"/>
      <c r="G143" s="23">
        <v>2.23</v>
      </c>
      <c r="H143" s="23">
        <v>0</v>
      </c>
      <c r="I143" s="5"/>
      <c r="J143" s="31"/>
      <c r="K143" s="31"/>
      <c r="L143" s="5"/>
      <c r="M143" s="48"/>
      <c r="N143" s="5"/>
      <c r="O143" s="5"/>
      <c r="P143" s="5"/>
    </row>
    <row r="144" spans="1:16" ht="35.25" customHeight="1" x14ac:dyDescent="0.2">
      <c r="A144" s="5"/>
      <c r="B144" s="11" t="s">
        <v>227</v>
      </c>
      <c r="C144" s="14"/>
      <c r="D144" s="14" t="s">
        <v>229</v>
      </c>
      <c r="E144" s="14" t="s">
        <v>230</v>
      </c>
      <c r="F144" s="37"/>
      <c r="G144" s="23">
        <v>57.05</v>
      </c>
      <c r="H144" s="23">
        <v>0</v>
      </c>
      <c r="I144" s="5"/>
      <c r="J144" s="31"/>
      <c r="K144" s="31"/>
      <c r="L144" s="5"/>
      <c r="M144" s="48"/>
      <c r="N144" s="5"/>
      <c r="O144" s="5"/>
      <c r="P144" s="5"/>
    </row>
    <row r="145" spans="1:16" s="47" customFormat="1" ht="35.25" customHeight="1" x14ac:dyDescent="0.2">
      <c r="A145" s="41"/>
      <c r="B145" s="42" t="s">
        <v>338</v>
      </c>
      <c r="C145" s="43"/>
      <c r="D145" s="43" t="s">
        <v>83</v>
      </c>
      <c r="E145" s="43" t="s">
        <v>84</v>
      </c>
      <c r="F145" s="44"/>
      <c r="G145" s="45">
        <f>0.22-0.5</f>
        <v>-0.28000000000000003</v>
      </c>
      <c r="H145" s="45">
        <v>0</v>
      </c>
      <c r="I145" s="41"/>
      <c r="J145" s="46"/>
      <c r="K145" s="46"/>
      <c r="L145" s="41"/>
      <c r="M145" s="48"/>
      <c r="N145" s="5"/>
      <c r="O145" s="41"/>
      <c r="P145" s="5"/>
    </row>
    <row r="146" spans="1:16" ht="35.25" customHeight="1" x14ac:dyDescent="0.2">
      <c r="A146" s="5"/>
      <c r="B146" s="11" t="s">
        <v>5</v>
      </c>
      <c r="C146" s="13"/>
      <c r="D146" s="13"/>
      <c r="E146" s="13"/>
      <c r="F146" s="38"/>
      <c r="G146" s="23">
        <f>SUM($G$142:$G$145)</f>
        <v>10467.099999999999</v>
      </c>
      <c r="H146" s="23">
        <f>(G146/$O$2) *100</f>
        <v>1.3806690230415476E-4</v>
      </c>
      <c r="I146" s="5"/>
      <c r="J146" s="31"/>
      <c r="K146" s="31"/>
      <c r="L146" s="5"/>
      <c r="M146" s="48"/>
      <c r="N146" s="5"/>
      <c r="O146" s="5"/>
      <c r="P146" s="5"/>
    </row>
    <row r="147" spans="1:16" ht="35.25" customHeight="1" x14ac:dyDescent="0.2">
      <c r="A147" s="5"/>
      <c r="B147" s="10" t="s">
        <v>18</v>
      </c>
      <c r="C147" s="13"/>
      <c r="D147" s="13"/>
      <c r="E147" s="13"/>
      <c r="F147" s="38"/>
      <c r="G147" s="23"/>
      <c r="H147" s="28"/>
      <c r="I147" s="5"/>
      <c r="J147" s="31"/>
      <c r="K147" s="31"/>
      <c r="L147" s="5"/>
      <c r="M147" s="48"/>
      <c r="N147" s="5"/>
      <c r="O147" s="5"/>
      <c r="P147" s="5"/>
    </row>
    <row r="148" spans="1:16" ht="35.25" customHeight="1" x14ac:dyDescent="0.2">
      <c r="A148" s="5"/>
      <c r="B148" s="11" t="s">
        <v>129</v>
      </c>
      <c r="C148" s="14"/>
      <c r="D148" s="14" t="s">
        <v>131</v>
      </c>
      <c r="E148" s="14" t="s">
        <v>132</v>
      </c>
      <c r="F148" s="37"/>
      <c r="G148" s="23">
        <v>5.2</v>
      </c>
      <c r="H148" s="23">
        <v>0</v>
      </c>
      <c r="I148" s="5"/>
      <c r="J148" s="31"/>
      <c r="K148" s="31"/>
      <c r="L148" s="5"/>
      <c r="M148" s="48"/>
      <c r="N148" s="5"/>
      <c r="O148" s="5"/>
      <c r="P148" s="5"/>
    </row>
    <row r="149" spans="1:16" ht="35.25" customHeight="1" x14ac:dyDescent="0.2">
      <c r="A149" s="5"/>
      <c r="B149" s="11" t="s">
        <v>207</v>
      </c>
      <c r="C149" s="14"/>
      <c r="D149" s="14" t="s">
        <v>209</v>
      </c>
      <c r="E149" s="14" t="s">
        <v>210</v>
      </c>
      <c r="F149" s="37"/>
      <c r="G149" s="23">
        <v>7.8</v>
      </c>
      <c r="H149" s="23">
        <v>0</v>
      </c>
      <c r="I149" s="5"/>
      <c r="J149" s="31"/>
      <c r="K149" s="31"/>
      <c r="L149" s="5"/>
      <c r="M149" s="48"/>
      <c r="N149" s="5"/>
      <c r="O149" s="5"/>
      <c r="P149" s="5"/>
    </row>
    <row r="150" spans="1:16" ht="35.25" customHeight="1" x14ac:dyDescent="0.2">
      <c r="A150" s="5"/>
      <c r="B150" s="11" t="s">
        <v>227</v>
      </c>
      <c r="C150" s="14"/>
      <c r="D150" s="14" t="s">
        <v>229</v>
      </c>
      <c r="E150" s="14" t="s">
        <v>230</v>
      </c>
      <c r="F150" s="37"/>
      <c r="G150" s="23">
        <v>99</v>
      </c>
      <c r="H150" s="23">
        <v>0</v>
      </c>
      <c r="I150" s="5"/>
      <c r="J150" s="31"/>
      <c r="K150" s="31"/>
      <c r="L150" s="5"/>
      <c r="M150" s="48"/>
      <c r="N150" s="5"/>
      <c r="O150" s="5"/>
      <c r="P150" s="5"/>
    </row>
    <row r="151" spans="1:16" ht="35.25" customHeight="1" x14ac:dyDescent="0.2">
      <c r="A151" s="5"/>
      <c r="B151" s="11" t="s">
        <v>275</v>
      </c>
      <c r="C151" s="14"/>
      <c r="D151" s="14" t="s">
        <v>277</v>
      </c>
      <c r="E151" s="14" t="s">
        <v>278</v>
      </c>
      <c r="F151" s="37"/>
      <c r="G151" s="23">
        <v>205.5</v>
      </c>
      <c r="H151" s="23">
        <v>0</v>
      </c>
      <c r="I151" s="5"/>
      <c r="J151" s="31"/>
      <c r="K151" s="31"/>
      <c r="L151" s="5"/>
      <c r="M151" s="48"/>
      <c r="N151" s="5"/>
      <c r="O151" s="5"/>
      <c r="P151" s="5"/>
    </row>
    <row r="152" spans="1:16" ht="35.25" customHeight="1" x14ac:dyDescent="0.2">
      <c r="A152" s="5"/>
      <c r="B152" s="11" t="s">
        <v>107</v>
      </c>
      <c r="C152" s="14"/>
      <c r="D152" s="14" t="s">
        <v>109</v>
      </c>
      <c r="E152" s="14" t="s">
        <v>110</v>
      </c>
      <c r="F152" s="37"/>
      <c r="G152" s="23">
        <v>7.11</v>
      </c>
      <c r="H152" s="23">
        <v>0</v>
      </c>
      <c r="I152" s="5"/>
      <c r="J152" s="31"/>
      <c r="K152" s="31"/>
      <c r="L152" s="5"/>
      <c r="M152" s="48"/>
      <c r="N152" s="5"/>
      <c r="O152" s="5"/>
      <c r="P152" s="5"/>
    </row>
    <row r="153" spans="1:16" ht="35.25" customHeight="1" x14ac:dyDescent="0.2">
      <c r="A153" s="5"/>
      <c r="B153" s="11" t="s">
        <v>5</v>
      </c>
      <c r="C153" s="13"/>
      <c r="D153" s="13"/>
      <c r="E153" s="13"/>
      <c r="F153" s="38"/>
      <c r="G153" s="23">
        <f>SUM($G$148:$G$152)</f>
        <v>324.61</v>
      </c>
      <c r="H153" s="23">
        <f>(G153/$O$2) *100</f>
        <v>4.2817874250701426E-6</v>
      </c>
      <c r="I153" s="5"/>
      <c r="J153" s="31"/>
      <c r="K153" s="31"/>
      <c r="L153" s="5"/>
      <c r="M153" s="48"/>
      <c r="N153" s="5"/>
      <c r="O153" s="5"/>
      <c r="P153" s="5"/>
    </row>
    <row r="154" spans="1:16" ht="35.25" customHeight="1" x14ac:dyDescent="0.2">
      <c r="A154" s="5"/>
      <c r="B154" s="10" t="s">
        <v>26</v>
      </c>
      <c r="C154" s="13"/>
      <c r="D154" s="13"/>
      <c r="E154" s="13"/>
      <c r="F154" s="38"/>
      <c r="G154" s="23"/>
      <c r="H154" s="28"/>
      <c r="I154" s="5"/>
      <c r="J154" s="31"/>
      <c r="K154" s="31"/>
      <c r="L154" s="5"/>
      <c r="M154" s="48"/>
      <c r="N154" s="5"/>
      <c r="O154" s="5"/>
      <c r="P154" s="5"/>
    </row>
    <row r="155" spans="1:16" ht="35.25" customHeight="1" x14ac:dyDescent="0.2">
      <c r="A155" s="5"/>
      <c r="B155" s="11" t="s">
        <v>5</v>
      </c>
      <c r="C155" s="13"/>
      <c r="D155" s="13"/>
      <c r="E155" s="13"/>
      <c r="F155" s="38"/>
      <c r="G155" s="23"/>
      <c r="H155" s="23">
        <f>(G155/$O$2) *100</f>
        <v>0</v>
      </c>
      <c r="I155" s="5"/>
      <c r="J155" s="31"/>
      <c r="K155" s="31"/>
      <c r="L155" s="5"/>
      <c r="M155" s="48"/>
      <c r="N155" s="5"/>
      <c r="O155" s="5"/>
      <c r="P155" s="5"/>
    </row>
    <row r="156" spans="1:16" ht="35.25" customHeight="1" x14ac:dyDescent="0.2">
      <c r="A156" s="5"/>
      <c r="B156" s="10" t="s">
        <v>22</v>
      </c>
      <c r="C156" s="13"/>
      <c r="D156" s="13"/>
      <c r="E156" s="13"/>
      <c r="F156" s="38"/>
      <c r="G156" s="23"/>
      <c r="H156" s="28"/>
      <c r="I156" s="5"/>
      <c r="J156" s="31"/>
      <c r="K156" s="31"/>
      <c r="L156" s="5"/>
      <c r="M156" s="48"/>
      <c r="N156" s="5"/>
      <c r="O156" s="5"/>
      <c r="P156" s="5"/>
    </row>
    <row r="157" spans="1:16" ht="35.25" customHeight="1" x14ac:dyDescent="0.2">
      <c r="A157" s="5"/>
      <c r="B157" s="11" t="s">
        <v>5</v>
      </c>
      <c r="C157" s="13"/>
      <c r="D157" s="13"/>
      <c r="E157" s="13"/>
      <c r="F157" s="38"/>
      <c r="G157" s="23"/>
      <c r="H157" s="23">
        <f>(G157/$O$2) *100</f>
        <v>0</v>
      </c>
      <c r="I157" s="5"/>
      <c r="J157" s="31"/>
      <c r="K157" s="31"/>
      <c r="L157" s="5"/>
      <c r="M157" s="48"/>
      <c r="N157" s="5"/>
      <c r="O157" s="5"/>
      <c r="P157" s="5"/>
    </row>
    <row r="158" spans="1:16" ht="35.25" customHeight="1" x14ac:dyDescent="0.2">
      <c r="A158" s="5"/>
      <c r="B158" s="10" t="s">
        <v>19</v>
      </c>
      <c r="C158" s="13"/>
      <c r="D158" s="13"/>
      <c r="E158" s="13"/>
      <c r="F158" s="38"/>
      <c r="G158" s="23"/>
      <c r="H158" s="28"/>
      <c r="I158" s="5"/>
      <c r="J158" s="31"/>
      <c r="K158" s="31"/>
      <c r="L158" s="5"/>
      <c r="M158" s="48"/>
      <c r="N158" s="5"/>
      <c r="O158" s="5"/>
      <c r="P158" s="5"/>
    </row>
    <row r="159" spans="1:16" ht="35.25" customHeight="1" x14ac:dyDescent="0.2">
      <c r="A159" s="5"/>
      <c r="B159" s="11" t="s">
        <v>5</v>
      </c>
      <c r="C159" s="13"/>
      <c r="D159" s="13"/>
      <c r="E159" s="13"/>
      <c r="F159" s="38"/>
      <c r="G159" s="23"/>
      <c r="H159" s="23">
        <f>(G159/$O$2) *100</f>
        <v>0</v>
      </c>
      <c r="I159" s="5"/>
      <c r="J159" s="31"/>
      <c r="K159" s="31"/>
      <c r="L159" s="5"/>
      <c r="M159" s="48"/>
      <c r="N159" s="5"/>
      <c r="O159" s="5"/>
      <c r="P159" s="5"/>
    </row>
    <row r="160" spans="1:16" ht="35.25" customHeight="1" x14ac:dyDescent="0.2">
      <c r="A160" s="5"/>
      <c r="B160" s="10" t="s">
        <v>31</v>
      </c>
      <c r="C160" s="13"/>
      <c r="D160" s="13"/>
      <c r="E160" s="13"/>
      <c r="F160" s="38"/>
      <c r="G160" s="23"/>
      <c r="H160" s="28"/>
      <c r="I160" s="5"/>
      <c r="J160" s="31"/>
      <c r="K160" s="31"/>
      <c r="L160" s="5"/>
      <c r="M160" s="48"/>
      <c r="N160" s="5"/>
      <c r="O160" s="5"/>
      <c r="P160" s="5"/>
    </row>
    <row r="161" spans="1:16" ht="35.25" customHeight="1" x14ac:dyDescent="0.2">
      <c r="A161" s="5"/>
      <c r="B161" s="11" t="s">
        <v>5</v>
      </c>
      <c r="C161" s="13"/>
      <c r="D161" s="13"/>
      <c r="E161" s="13"/>
      <c r="F161" s="38"/>
      <c r="G161" s="23"/>
      <c r="H161" s="23">
        <f>(G161/$O$2) *100</f>
        <v>0</v>
      </c>
      <c r="I161" s="5"/>
      <c r="J161" s="31"/>
      <c r="K161" s="31"/>
      <c r="L161" s="5"/>
      <c r="M161" s="48"/>
      <c r="N161" s="5"/>
      <c r="O161" s="5"/>
      <c r="P161" s="5"/>
    </row>
    <row r="162" spans="1:16" ht="35.25" customHeight="1" x14ac:dyDescent="0.2">
      <c r="A162" s="5"/>
      <c r="B162" s="10" t="s">
        <v>20</v>
      </c>
      <c r="C162" s="13"/>
      <c r="D162" s="13"/>
      <c r="E162" s="13"/>
      <c r="F162" s="38"/>
      <c r="G162" s="23"/>
      <c r="H162" s="28"/>
      <c r="I162" s="5"/>
      <c r="J162" s="31"/>
      <c r="K162" s="31"/>
      <c r="L162" s="5"/>
      <c r="M162" s="48"/>
      <c r="N162" s="5"/>
      <c r="O162" s="5"/>
      <c r="P162" s="5"/>
    </row>
    <row r="163" spans="1:16" ht="35.25" customHeight="1" x14ac:dyDescent="0.2">
      <c r="A163" s="5"/>
      <c r="B163" s="11" t="s">
        <v>5</v>
      </c>
      <c r="C163" s="13"/>
      <c r="D163" s="13"/>
      <c r="E163" s="13"/>
      <c r="F163" s="38"/>
      <c r="G163" s="23"/>
      <c r="H163" s="23">
        <f>(G163/$O$2) *100</f>
        <v>0</v>
      </c>
      <c r="I163" s="5"/>
      <c r="J163" s="31"/>
      <c r="K163" s="31"/>
      <c r="L163" s="5"/>
      <c r="M163" s="48"/>
      <c r="N163" s="5"/>
      <c r="O163" s="5"/>
      <c r="P163" s="5"/>
    </row>
    <row r="164" spans="1:16" ht="35.25" customHeight="1" x14ac:dyDescent="0.2">
      <c r="A164" s="5"/>
      <c r="B164" s="10" t="s">
        <v>34</v>
      </c>
      <c r="C164" s="13"/>
      <c r="D164" s="13"/>
      <c r="E164" s="13"/>
      <c r="F164" s="38"/>
      <c r="G164" s="23"/>
      <c r="H164" s="28"/>
      <c r="I164" s="5"/>
      <c r="J164" s="31"/>
      <c r="K164" s="31"/>
      <c r="L164" s="5"/>
      <c r="M164" s="48"/>
      <c r="N164" s="5"/>
      <c r="O164" s="5"/>
      <c r="P164" s="5"/>
    </row>
    <row r="165" spans="1:16" ht="35.25" customHeight="1" x14ac:dyDescent="0.2">
      <c r="A165" s="5"/>
      <c r="B165" s="11" t="s">
        <v>5</v>
      </c>
      <c r="C165" s="13"/>
      <c r="D165" s="13"/>
      <c r="E165" s="13"/>
      <c r="F165" s="38"/>
      <c r="G165" s="23"/>
      <c r="H165" s="23">
        <f>(G165/$O$2) *100</f>
        <v>0</v>
      </c>
      <c r="I165" s="5"/>
      <c r="J165" s="31"/>
      <c r="K165" s="31"/>
      <c r="L165" s="5"/>
      <c r="M165" s="48"/>
      <c r="N165" s="5"/>
      <c r="O165" s="5"/>
      <c r="P165" s="5"/>
    </row>
    <row r="166" spans="1:16" ht="35.25" customHeight="1" x14ac:dyDescent="0.2">
      <c r="A166" s="7"/>
      <c r="B166" s="10" t="s">
        <v>23</v>
      </c>
      <c r="C166" s="15"/>
      <c r="D166" s="15"/>
      <c r="E166" s="15"/>
      <c r="F166" s="39"/>
      <c r="G166" s="24">
        <f>G165+G163+G161+G159+G157+G155+G153+G146+G140+G133+G131+G125+G117+G115+G113+G111+G109+G107+G36+G34+G23</f>
        <v>7581168221.3000011</v>
      </c>
      <c r="H166" s="24">
        <v>100</v>
      </c>
      <c r="I166" s="7"/>
      <c r="J166" s="33">
        <v>7581179721.8000002</v>
      </c>
      <c r="K166" s="17">
        <f>ROUND(G166,2)-ROUND(J166,2)</f>
        <v>-11500.5</v>
      </c>
      <c r="L166" s="7"/>
      <c r="M166" s="48"/>
      <c r="N166" s="5"/>
      <c r="O166" s="7"/>
      <c r="P166" s="5"/>
    </row>
    <row r="167" spans="1:16" ht="35.25" customHeight="1" x14ac:dyDescent="0.2"/>
    <row r="168" spans="1:16" ht="35.25" customHeight="1" x14ac:dyDescent="0.2"/>
    <row r="169" spans="1:16" ht="35.25" customHeight="1" x14ac:dyDescent="0.2"/>
    <row r="170" spans="1:16" ht="35.25" customHeight="1" x14ac:dyDescent="0.2"/>
    <row r="171" spans="1:16" ht="35.25" customHeight="1" x14ac:dyDescent="0.2"/>
    <row r="172" spans="1:16" ht="35.25" customHeight="1" x14ac:dyDescent="0.2"/>
    <row r="173" spans="1:16" ht="35.25" customHeight="1" x14ac:dyDescent="0.2"/>
    <row r="174" spans="1:16" ht="35.25" customHeight="1" x14ac:dyDescent="0.2"/>
    <row r="175" spans="1:16" ht="35.25" customHeight="1" x14ac:dyDescent="0.2"/>
    <row r="176" spans="1:1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Наталья Юрьевна</dc:creator>
  <cp:lastModifiedBy>Мазарюк Сергей Владимирович</cp:lastModifiedBy>
  <cp:lastPrinted>2018-07-12T14:19:43Z</cp:lastPrinted>
  <dcterms:created xsi:type="dcterms:W3CDTF">2013-06-06T06:49:48Z</dcterms:created>
  <dcterms:modified xsi:type="dcterms:W3CDTF">2021-12-03T06:09:40Z</dcterms:modified>
</cp:coreProperties>
</file>